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Emissions by scope" sheetId="2" state="visible" r:id="rId2"/>
    <sheet xmlns:r="http://schemas.openxmlformats.org/officeDocument/2006/relationships" name="Transaction ledger" sheetId="3" state="visible" r:id="rId3"/>
    <sheet xmlns:r="http://schemas.openxmlformats.org/officeDocument/2006/relationships" name="Factors" sheetId="4" state="visible" r:id="rId4"/>
    <sheet xmlns:r="http://schemas.openxmlformats.org/officeDocument/2006/relationships" name="Unclassified rows" sheetId="5" state="visible" r:id="rId5"/>
    <sheet xmlns:r="http://schemas.openxmlformats.org/officeDocument/2006/relationships" name="Methodology" sheetId="6" state="visible" r:id="rId6"/>
  </sheets>
  <definedNames>
    <definedName name="FactorTable">'Factors'!$A$2:$E$160</definedName>
    <definedName name="_xlnm._FilterDatabase" localSheetId="2" hidden="1">'Transaction ledger'!$A$1:$Q$191</definedName>
    <definedName name="_xlnm._FilterDatabase" localSheetId="4" hidden="1">'Unclassified rows'!$A$1:$F$77</definedName>
  </definedNames>
  <calcPr calcId="124519" fullCalcOnLoad="1"/>
</workbook>
</file>

<file path=xl/styles.xml><?xml version="1.0" encoding="utf-8"?>
<styleSheet xmlns="http://schemas.openxmlformats.org/spreadsheetml/2006/main">
  <numFmts count="4">
    <numFmt numFmtId="164" formatCode="#,##0.000000"/>
    <numFmt numFmtId="165" formatCode="0.0000"/>
    <numFmt numFmtId="166" formatCode="#,##0.000"/>
    <numFmt numFmtId="167" formatCode="0.0%"/>
  </numFmts>
  <fonts count="8">
    <font>
      <name val="Calibri"/>
      <family val="2"/>
      <color theme="1"/>
      <sz val="11"/>
      <scheme val="minor"/>
    </font>
    <font>
      <b val="1"/>
      <color rgb="00FFFFFF"/>
      <sz val="10"/>
    </font>
    <font>
      <b val="1"/>
    </font>
    <font>
      <b val="1"/>
      <sz val="15"/>
    </font>
    <font>
      <sz val="12"/>
    </font>
    <font>
      <i val="1"/>
    </font>
    <font>
      <b val="1"/>
      <sz val="12"/>
    </font>
    <font>
      <b val="1"/>
      <sz val="14"/>
    </font>
  </fonts>
  <fills count="3">
    <fill>
      <patternFill/>
    </fill>
    <fill>
      <patternFill patternType="gray125"/>
    </fill>
    <fill>
      <patternFill patternType="solid">
        <fgColor rgb="001F2933"/>
      </patternFill>
    </fill>
  </fills>
  <borders count="1">
    <border>
      <left/>
      <right/>
      <top/>
      <bottom/>
      <diagonal/>
    </border>
  </borders>
  <cellStyleXfs count="1">
    <xf numFmtId="0" fontId="0" fillId="0" borderId="0"/>
  </cellStyleXfs>
  <cellXfs count="16">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2" fillId="0" borderId="0" pivotButton="0" quotePrefix="0" xfId="0"/>
    <xf numFmtId="0" fontId="6" fillId="0" borderId="0" pivotButton="0" quotePrefix="0" xfId="0"/>
    <xf numFmtId="0" fontId="1" fillId="2" borderId="0" applyAlignment="1" pivotButton="0" quotePrefix="0" xfId="0">
      <alignment vertical="center" wrapText="1"/>
    </xf>
    <xf numFmtId="166" fontId="0" fillId="0" borderId="0" pivotButton="0" quotePrefix="0" xfId="0"/>
    <xf numFmtId="166" fontId="2" fillId="0" borderId="0" pivotButton="0" quotePrefix="0" xfId="0"/>
    <xf numFmtId="167" fontId="0" fillId="0" borderId="0" pivotButton="0" quotePrefix="0" xfId="0"/>
    <xf numFmtId="4" fontId="0" fillId="0" borderId="0" pivotButton="0" quotePrefix="0" xfId="0"/>
    <xf numFmtId="164" fontId="0" fillId="0" borderId="0" pivotButton="0" quotePrefix="0" xfId="0"/>
    <xf numFmtId="9" fontId="0" fillId="0" borderId="0" pivotButton="0" quotePrefix="0" xfId="0"/>
    <xf numFmtId="165" fontId="0" fillId="0" borderId="0" pivotButton="0" quotePrefix="0" xfId="0"/>
    <xf numFmtId="0" fontId="7"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pane ySplit="11" topLeftCell="A12" activePane="bottomLeft" state="frozen"/>
      <selection pane="bottomLeft" activeCell="A1" sqref="A1"/>
    </sheetView>
  </sheetViews>
  <sheetFormatPr baseColWidth="8" defaultRowHeight="15"/>
  <cols>
    <col width="46" customWidth="1" min="1" max="1"/>
    <col width="16" customWidth="1" min="2" max="2"/>
    <col width="72" customWidth="1" min="3" max="3"/>
  </cols>
  <sheetData>
    <row r="1">
      <c r="A1" s="1" t="inlineStr">
        <is>
          <t>Carbon inventory</t>
        </is>
      </c>
    </row>
    <row r="2">
      <c r="A2" s="2" t="inlineStr">
        <is>
          <t>Deccan Fresh Distribution Pvt Ltd</t>
        </is>
      </c>
    </row>
    <row r="3">
      <c r="A3" s="3" t="inlineStr">
        <is>
          <t>Sample report: the company, its ledger and its figures are fictional.</t>
        </is>
      </c>
    </row>
    <row r="4">
      <c r="A4" s="4" t="inlineStr">
        <is>
          <t>Report reference</t>
        </is>
      </c>
      <c r="B4" t="inlineStr">
        <is>
          <t>987da8cf-f637-4fbc-93ee-665e3fc5c6c9</t>
        </is>
      </c>
    </row>
    <row r="5">
      <c r="A5" s="4" t="inlineStr">
        <is>
          <t>Prepared</t>
        </is>
      </c>
      <c r="B5" t="inlineStr">
        <is>
          <t>2026-10-04</t>
        </is>
      </c>
    </row>
    <row r="6">
      <c r="A6" s="4" t="inlineStr">
        <is>
          <t>Base year</t>
        </is>
      </c>
      <c r="B6" t="inlineStr">
        <is>
          <t>2025</t>
        </is>
      </c>
    </row>
    <row r="7">
      <c r="A7" s="4" t="inlineStr">
        <is>
          <t>Organizational boundary</t>
        </is>
      </c>
      <c r="B7" t="inlineStr">
        <is>
          <t>Operational control</t>
        </is>
      </c>
    </row>
    <row r="8">
      <c r="A8" s="4" t="inlineStr">
        <is>
          <t>Country / grid region</t>
        </is>
      </c>
      <c r="B8" t="inlineStr">
        <is>
          <t>IN</t>
        </is>
      </c>
    </row>
    <row r="10">
      <c r="A10" s="5" t="inlineStr">
        <is>
          <t>Emissions</t>
        </is>
      </c>
    </row>
    <row r="11">
      <c r="A11" s="6" t="inlineStr"/>
      <c r="B11" s="6" t="inlineStr">
        <is>
          <t>tCO2e</t>
        </is>
      </c>
      <c r="C11" s="6" t="inlineStr">
        <is>
          <t>Basis</t>
        </is>
      </c>
    </row>
    <row r="12">
      <c r="A12" t="inlineStr">
        <is>
          <t>Scope 1 - direct combustion</t>
        </is>
      </c>
      <c r="B12" s="7">
        <f>'Emissions by scope'!$D$26</f>
        <v/>
      </c>
      <c r="C12" t="inlineStr">
        <is>
          <t>activity data where supplied, otherwise spend-based screening</t>
        </is>
      </c>
    </row>
    <row r="13">
      <c r="A13" t="inlineStr">
        <is>
          <t>Scope 2 - purchased electricity (location-based)</t>
        </is>
      </c>
      <c r="B13" s="7">
        <f>'Emissions by scope'!$D$27</f>
        <v/>
      </c>
      <c r="C13" t="inlineStr">
        <is>
          <t>grid average for the reporting region</t>
        </is>
      </c>
    </row>
    <row r="14">
      <c r="A14" t="inlineStr">
        <is>
          <t>Scope 3 - value chain</t>
        </is>
      </c>
      <c r="B14" s="7">
        <f>'Emissions by scope'!$D$28</f>
        <v/>
      </c>
      <c r="C14" t="inlineStr">
        <is>
          <t>spend-based screening per GHG Protocol S7.3.2</t>
        </is>
      </c>
    </row>
    <row r="15">
      <c r="A15" s="4" t="inlineStr">
        <is>
          <t>Total</t>
        </is>
      </c>
      <c r="B15" s="8">
        <f>SUM(B12:B14)</f>
        <v/>
      </c>
    </row>
    <row r="17">
      <c r="A17" s="5" t="inlineStr">
        <is>
          <t>What this covers</t>
        </is>
      </c>
    </row>
    <row r="18">
      <c r="A18" t="inlineStr">
        <is>
          <t>Priced</t>
        </is>
      </c>
      <c r="B18" s="9" t="n">
        <v>0.5582</v>
      </c>
      <c r="C18" t="inlineStr">
        <is>
          <t>carried an emission factor</t>
        </is>
      </c>
    </row>
    <row r="19">
      <c r="A19" t="inlineStr">
        <is>
          <t>Deliberately excluded</t>
        </is>
      </c>
      <c r="B19" s="9" t="n">
        <v>0.4418</v>
      </c>
      <c r="C19" t="inlineStr">
        <is>
          <t>payroll, tax, insurance and financing are not emitting activities</t>
        </is>
      </c>
    </row>
    <row r="20">
      <c r="A20" t="inlineStr">
        <is>
          <t>Not identified</t>
        </is>
      </c>
      <c r="B20" s="9" t="n">
        <v>0</v>
      </c>
      <c r="C20" t="inlineStr">
        <is>
          <t>0 rows we could not identify - listed on 'Unclassified rows', with the excluded ones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8"/>
  <sheetViews>
    <sheetView workbookViewId="0">
      <pane ySplit="1" topLeftCell="A2" activePane="bottomLeft" state="frozen"/>
      <selection pane="bottomLeft" activeCell="A1" sqref="A1"/>
    </sheetView>
  </sheetViews>
  <sheetFormatPr baseColWidth="8" defaultRowHeight="15"/>
  <cols>
    <col width="10" customWidth="1" min="1" max="1"/>
    <col width="26" customWidth="1" min="2" max="2"/>
    <col width="38" customWidth="1" min="3" max="3"/>
    <col width="14" customWidth="1" min="4" max="4"/>
    <col width="44" customWidth="1" min="5" max="5"/>
  </cols>
  <sheetData>
    <row r="1">
      <c r="A1" s="6" t="inlineStr">
        <is>
          <t>Scope</t>
        </is>
      </c>
      <c r="B1" s="6" t="inlineStr">
        <is>
          <t>Emission type</t>
        </is>
      </c>
      <c r="C1" s="6" t="inlineStr">
        <is>
          <t>GHG Protocol category</t>
        </is>
      </c>
      <c r="D1" s="6" t="inlineStr">
        <is>
          <t>tCO2e</t>
        </is>
      </c>
      <c r="E1" s="6" t="inlineStr">
        <is>
          <t>Basis</t>
        </is>
      </c>
    </row>
    <row r="2">
      <c r="A2" t="inlineStr">
        <is>
          <t>scope1</t>
        </is>
      </c>
      <c r="B2" t="inlineStr">
        <is>
          <t>diesel</t>
        </is>
      </c>
      <c r="C2" t="inlineStr"/>
      <c r="D2" s="7">
        <f>ROUND(MAX(0,SUMIFS('Transaction ledger'!$P$2:$P$191,'Transaction ledger'!$J$2:$J$191,$B2)),2)</f>
        <v/>
      </c>
      <c r="E2" t="inlineStr">
        <is>
          <t>from the ledger</t>
        </is>
      </c>
    </row>
    <row r="3">
      <c r="A3" t="inlineStr">
        <is>
          <t>scope1</t>
        </is>
      </c>
      <c r="B3" t="inlineStr">
        <is>
          <t>gasoline</t>
        </is>
      </c>
      <c r="C3" t="inlineStr"/>
      <c r="D3" s="7">
        <f>ROUND(MAX(0,SUMIFS('Transaction ledger'!$P$2:$P$191,'Transaction ledger'!$J$2:$J$191,$B3)),2)</f>
        <v/>
      </c>
      <c r="E3" t="inlineStr">
        <is>
          <t>from the ledger</t>
        </is>
      </c>
    </row>
    <row r="4">
      <c r="A4" t="inlineStr">
        <is>
          <t>scope1</t>
        </is>
      </c>
      <c r="B4" t="inlineStr">
        <is>
          <t>natural_gas</t>
        </is>
      </c>
      <c r="C4" t="inlineStr"/>
      <c r="D4" s="7">
        <f>ROUND(MAX(0,SUMIFS('Transaction ledger'!$P$2:$P$191,'Transaction ledger'!$J$2:$J$191,$B4)),2)</f>
        <v/>
      </c>
      <c r="E4" t="inlineStr">
        <is>
          <t>from the ledger</t>
        </is>
      </c>
    </row>
    <row r="5">
      <c r="A5" t="inlineStr">
        <is>
          <t>scope1</t>
        </is>
      </c>
      <c r="B5" t="inlineStr">
        <is>
          <t>propane</t>
        </is>
      </c>
      <c r="C5" t="inlineStr"/>
      <c r="D5" s="7">
        <f>ROUND(MAX(0,SUMIFS('Transaction ledger'!$P$2:$P$191,'Transaction ledger'!$J$2:$J$191,$B5)),2)</f>
        <v/>
      </c>
      <c r="E5" t="inlineStr">
        <is>
          <t>from the ledger</t>
        </is>
      </c>
    </row>
    <row r="6">
      <c r="A6" t="inlineStr">
        <is>
          <t>scope2</t>
        </is>
      </c>
      <c r="B6" t="inlineStr">
        <is>
          <t>electricity</t>
        </is>
      </c>
      <c r="C6" t="inlineStr"/>
      <c r="D6" s="7">
        <f>ROUND(MAX(0,SUMIFS('Transaction ledger'!$P$2:$P$191,'Transaction ledger'!$J$2:$J$191,$B6)),2)</f>
        <v/>
      </c>
      <c r="E6" t="inlineStr">
        <is>
          <t>from the ledger</t>
        </is>
      </c>
    </row>
    <row r="7">
      <c r="A7" t="inlineStr">
        <is>
          <t>scope3</t>
        </is>
      </c>
      <c r="B7" t="inlineStr">
        <is>
          <t>building_maintenance</t>
        </is>
      </c>
      <c r="C7" t="inlineStr">
        <is>
          <t>Category 1 - Purchased Goods and Services</t>
        </is>
      </c>
      <c r="D7" s="7">
        <f>ROUND(MAX(0,SUMIFS('Transaction ledger'!$P$2:$P$191,'Transaction ledger'!$J$2:$J$191,$B7)),2)</f>
        <v/>
      </c>
      <c r="E7" t="inlineStr">
        <is>
          <t>from the ledger</t>
        </is>
      </c>
    </row>
    <row r="8">
      <c r="A8" t="inlineStr">
        <is>
          <t>scope3</t>
        </is>
      </c>
      <c r="B8" t="inlineStr">
        <is>
          <t>business_travel_air</t>
        </is>
      </c>
      <c r="C8" t="inlineStr">
        <is>
          <t>Category 6 - Business Travel</t>
        </is>
      </c>
      <c r="D8" s="7">
        <f>ROUND(MAX(0,SUMIFS('Transaction ledger'!$P$2:$P$191,'Transaction ledger'!$J$2:$J$191,$B8)),2)</f>
        <v/>
      </c>
      <c r="E8" t="inlineStr">
        <is>
          <t>from the ledger</t>
        </is>
      </c>
    </row>
    <row r="9">
      <c r="A9" t="inlineStr">
        <is>
          <t>scope3</t>
        </is>
      </c>
      <c r="B9" t="inlineStr">
        <is>
          <t>business_travel_ground</t>
        </is>
      </c>
      <c r="C9" t="inlineStr">
        <is>
          <t>Category 6 - Business Travel</t>
        </is>
      </c>
      <c r="D9" s="7">
        <f>ROUND(MAX(0,SUMIFS('Transaction ledger'!$P$2:$P$191,'Transaction ledger'!$J$2:$J$191,$B9)),2)</f>
        <v/>
      </c>
      <c r="E9" t="inlineStr">
        <is>
          <t>from the ledger</t>
        </is>
      </c>
    </row>
    <row r="10">
      <c r="A10" t="inlineStr">
        <is>
          <t>scope3</t>
        </is>
      </c>
      <c r="B10" t="inlineStr">
        <is>
          <t>business_travel_lodging</t>
        </is>
      </c>
      <c r="C10" t="inlineStr">
        <is>
          <t>Category 6 - Business Travel</t>
        </is>
      </c>
      <c r="D10" s="7">
        <f>ROUND(MAX(0,SUMIFS('Transaction ledger'!$P$2:$P$191,'Transaction ledger'!$J$2:$J$191,$B10)),2)</f>
        <v/>
      </c>
      <c r="E10" t="inlineStr">
        <is>
          <t>from the ledger</t>
        </is>
      </c>
    </row>
    <row r="11">
      <c r="A11" t="inlineStr">
        <is>
          <t>scope3</t>
        </is>
      </c>
      <c r="B11" t="inlineStr">
        <is>
          <t>cloud_services</t>
        </is>
      </c>
      <c r="C11" t="inlineStr">
        <is>
          <t>Category 1 - Purchased Goods and Services</t>
        </is>
      </c>
      <c r="D11" s="7">
        <f>ROUND(MAX(0,SUMIFS('Transaction ledger'!$P$2:$P$191,'Transaction ledger'!$J$2:$J$191,$B11)),2)</f>
        <v/>
      </c>
      <c r="E11" t="inlineStr">
        <is>
          <t>from the ledger</t>
        </is>
      </c>
    </row>
    <row r="12">
      <c r="A12" t="inlineStr">
        <is>
          <t>scope3</t>
        </is>
      </c>
      <c r="B12" t="inlineStr">
        <is>
          <t>courier_delivery</t>
        </is>
      </c>
      <c r="C12" t="inlineStr">
        <is>
          <t>Category 4 - Upstream Transportation</t>
        </is>
      </c>
      <c r="D12" s="7">
        <f>ROUND(MAX(0,SUMIFS('Transaction ledger'!$P$2:$P$191,'Transaction ledger'!$J$2:$J$191,$B12)),2)</f>
        <v/>
      </c>
      <c r="E12" t="inlineStr">
        <is>
          <t>from the ledger</t>
        </is>
      </c>
    </row>
    <row r="13">
      <c r="A13" t="inlineStr">
        <is>
          <t>scope3</t>
        </is>
      </c>
      <c r="B13" t="inlineStr">
        <is>
          <t>food_manufacturing</t>
        </is>
      </c>
      <c r="C13" t="inlineStr">
        <is>
          <t>Category 1 - Purchased Goods and Services</t>
        </is>
      </c>
      <c r="D13" s="7">
        <f>ROUND(MAX(0,SUMIFS('Transaction ledger'!$P$2:$P$191,'Transaction ledger'!$J$2:$J$191,$B13)),2)</f>
        <v/>
      </c>
      <c r="E13" t="inlineStr">
        <is>
          <t>from the ledger</t>
        </is>
      </c>
    </row>
    <row r="14">
      <c r="A14" t="inlineStr">
        <is>
          <t>scope3</t>
        </is>
      </c>
      <c r="B14" t="inlineStr">
        <is>
          <t>freight_shipping</t>
        </is>
      </c>
      <c r="C14" t="inlineStr">
        <is>
          <t>Category 4 - Upstream Transportation</t>
        </is>
      </c>
      <c r="D14" s="7">
        <f>ROUND(MAX(0,SUMIFS('Transaction ledger'!$P$2:$P$191,'Transaction ledger'!$J$2:$J$191,$B14)),2)</f>
        <v/>
      </c>
      <c r="E14" t="inlineStr">
        <is>
          <t>from the ledger</t>
        </is>
      </c>
    </row>
    <row r="15">
      <c r="A15" t="inlineStr">
        <is>
          <t>scope3</t>
        </is>
      </c>
      <c r="B15" t="inlineStr">
        <is>
          <t>it_equipment</t>
        </is>
      </c>
      <c r="C15" t="inlineStr">
        <is>
          <t>Category 2 - Capital Goods</t>
        </is>
      </c>
      <c r="D15" s="7">
        <f>ROUND(MAX(0,SUMIFS('Transaction ledger'!$P$2:$P$191,'Transaction ledger'!$J$2:$J$191,$B15)),2)</f>
        <v/>
      </c>
      <c r="E15" t="inlineStr">
        <is>
          <t>from the ledger</t>
        </is>
      </c>
    </row>
    <row r="16">
      <c r="A16" t="inlineStr">
        <is>
          <t>scope3</t>
        </is>
      </c>
      <c r="B16" t="inlineStr">
        <is>
          <t>marketing_advertising</t>
        </is>
      </c>
      <c r="C16" t="inlineStr">
        <is>
          <t>Category 1 - Purchased Goods and Services</t>
        </is>
      </c>
      <c r="D16" s="7">
        <f>ROUND(MAX(0,SUMIFS('Transaction ledger'!$P$2:$P$191,'Transaction ledger'!$J$2:$J$191,$B16)),2)</f>
        <v/>
      </c>
      <c r="E16" t="inlineStr">
        <is>
          <t>from the ledger</t>
        </is>
      </c>
    </row>
    <row r="17">
      <c r="A17" t="inlineStr">
        <is>
          <t>scope3</t>
        </is>
      </c>
      <c r="B17" t="inlineStr">
        <is>
          <t>office_supplies</t>
        </is>
      </c>
      <c r="C17" t="inlineStr">
        <is>
          <t>Category 1 - Purchased Goods and Services</t>
        </is>
      </c>
      <c r="D17" s="7">
        <f>ROUND(MAX(0,SUMIFS('Transaction ledger'!$P$2:$P$191,'Transaction ledger'!$J$2:$J$191,$B17)),2)</f>
        <v/>
      </c>
      <c r="E17" t="inlineStr">
        <is>
          <t>from the ledger</t>
        </is>
      </c>
    </row>
    <row r="18">
      <c r="A18" t="inlineStr">
        <is>
          <t>scope3</t>
        </is>
      </c>
      <c r="B18" t="inlineStr">
        <is>
          <t>paper_products</t>
        </is>
      </c>
      <c r="C18" t="inlineStr">
        <is>
          <t>Category 1 - Purchased Goods and Services</t>
        </is>
      </c>
      <c r="D18" s="7">
        <f>ROUND(MAX(0,SUMIFS('Transaction ledger'!$P$2:$P$191,'Transaction ledger'!$J$2:$J$191,$B18)),2)</f>
        <v/>
      </c>
      <c r="E18" t="inlineStr">
        <is>
          <t>from the ledger</t>
        </is>
      </c>
    </row>
    <row r="19">
      <c r="A19" t="inlineStr">
        <is>
          <t>scope3</t>
        </is>
      </c>
      <c r="B19" t="inlineStr">
        <is>
          <t>professional_services</t>
        </is>
      </c>
      <c r="C19" t="inlineStr">
        <is>
          <t>Category 1 - Purchased Goods and Services</t>
        </is>
      </c>
      <c r="D19" s="7">
        <f>ROUND(MAX(0,SUMIFS('Transaction ledger'!$P$2:$P$191,'Transaction ledger'!$J$2:$J$191,$B19)),2)</f>
        <v/>
      </c>
      <c r="E19" t="inlineStr">
        <is>
          <t>from the ledger</t>
        </is>
      </c>
    </row>
    <row r="20">
      <c r="A20" t="inlineStr">
        <is>
          <t>scope3</t>
        </is>
      </c>
      <c r="B20" t="inlineStr">
        <is>
          <t>software_subscriptions</t>
        </is>
      </c>
      <c r="C20" t="inlineStr">
        <is>
          <t>Category 1 - Purchased Goods and Services</t>
        </is>
      </c>
      <c r="D20" s="7">
        <f>ROUND(MAX(0,SUMIFS('Transaction ledger'!$P$2:$P$191,'Transaction ledger'!$J$2:$J$191,$B20)),2)</f>
        <v/>
      </c>
      <c r="E20" t="inlineStr">
        <is>
          <t>from the ledger</t>
        </is>
      </c>
    </row>
    <row r="21">
      <c r="A21" t="inlineStr">
        <is>
          <t>scope3</t>
        </is>
      </c>
      <c r="B21" t="inlineStr">
        <is>
          <t>telecommunications</t>
        </is>
      </c>
      <c r="C21" t="inlineStr">
        <is>
          <t>Category 1 - Purchased Goods and Services</t>
        </is>
      </c>
      <c r="D21" s="7">
        <f>ROUND(MAX(0,SUMIFS('Transaction ledger'!$P$2:$P$191,'Transaction ledger'!$J$2:$J$191,$B21)),2)</f>
        <v/>
      </c>
      <c r="E21" t="inlineStr">
        <is>
          <t>from the ledger</t>
        </is>
      </c>
    </row>
    <row r="22">
      <c r="A22" t="inlineStr">
        <is>
          <t>scope3</t>
        </is>
      </c>
      <c r="B22" t="inlineStr">
        <is>
          <t>waste_disposal</t>
        </is>
      </c>
      <c r="C22" t="inlineStr">
        <is>
          <t>Category 5 - Waste Generated in Operations</t>
        </is>
      </c>
      <c r="D22" s="7">
        <f>ROUND(MAX(0,SUMIFS('Transaction ledger'!$P$2:$P$191,'Transaction ledger'!$J$2:$J$191,$B22)),2)</f>
        <v/>
      </c>
      <c r="E22" t="inlineStr">
        <is>
          <t>from the ledger</t>
        </is>
      </c>
    </row>
    <row r="23">
      <c r="A23" t="inlineStr">
        <is>
          <t>scope3</t>
        </is>
      </c>
      <c r="B23" t="inlineStr">
        <is>
          <t>water_utility</t>
        </is>
      </c>
      <c r="C23" t="inlineStr">
        <is>
          <t>Category 1 - Purchased Goods and Services</t>
        </is>
      </c>
      <c r="D23" s="7">
        <f>ROUND(MAX(0,SUMIFS('Transaction ledger'!$P$2:$P$191,'Transaction ledger'!$J$2:$J$191,$B23)),2)</f>
        <v/>
      </c>
      <c r="E23" t="inlineStr">
        <is>
          <t>from the ledger</t>
        </is>
      </c>
    </row>
    <row r="24">
      <c r="A24" t="inlineStr">
        <is>
          <t>scope3</t>
        </is>
      </c>
      <c r="B24" t="inlineStr">
        <is>
          <t>electricity_td_losses</t>
        </is>
      </c>
      <c r="C24" t="inlineStr">
        <is>
          <t>Category 3 - Fuel- and energy-related</t>
        </is>
      </c>
      <c r="D24" s="7">
        <f>ROUND($D$6*'Factors'!$B$162,2)</f>
        <v/>
      </c>
      <c r="E24" t="inlineStr">
        <is>
          <t>derived from Scope 2 electricity, not from any transaction</t>
        </is>
      </c>
    </row>
    <row r="26">
      <c r="B26" s="4" t="inlineStr">
        <is>
          <t>Scope 1 total</t>
        </is>
      </c>
      <c r="D26" s="8">
        <f>SUM($D$2,$D$3,$D$4,$D$5)</f>
        <v/>
      </c>
    </row>
    <row r="27">
      <c r="B27" s="4" t="inlineStr">
        <is>
          <t>Scope 2 total (location-based)</t>
        </is>
      </c>
      <c r="D27" s="8">
        <f>SUM($D$6)</f>
        <v/>
      </c>
    </row>
    <row r="28">
      <c r="B28" s="4" t="inlineStr">
        <is>
          <t>Scope 3 total</t>
        </is>
      </c>
      <c r="D28" s="8">
        <f>SUM($D$7,$D$8,$D$9,$D$10,$D$11,$D$12,$D$13,$D$14,$D$15,$D$16,$D$17,$D$18,$D$19,$D$20,$D$21,$D$22,$D$23,$D$24)</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191"/>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4" customWidth="1" min="3" max="3"/>
    <col width="12" customWidth="1" min="4" max="4"/>
    <col width="9" customWidth="1" min="5" max="5"/>
    <col width="15" customWidth="1" min="6" max="6"/>
    <col width="9" customWidth="1" min="7" max="7"/>
    <col width="15" customWidth="1" min="8" max="8"/>
    <col width="9" customWidth="1" min="9" max="9"/>
    <col width="22" customWidth="1" min="10" max="10"/>
    <col width="24" customWidth="1" min="11" max="11"/>
    <col width="12" customWidth="1" min="12" max="12"/>
    <col width="12" customWidth="1" min="13" max="13"/>
    <col width="9" customWidth="1" min="14" max="14"/>
    <col width="15" customWidth="1" min="15" max="15"/>
    <col width="13" customWidth="1" min="16" max="16"/>
    <col width="11" customWidth="1" min="17" max="17"/>
  </cols>
  <sheetData>
    <row r="1">
      <c r="A1" s="6" t="inlineStr">
        <is>
          <t>Ref</t>
        </is>
      </c>
      <c r="B1" s="6" t="inlineStr">
        <is>
          <t>Vendor</t>
        </is>
      </c>
      <c r="C1" s="6" t="inlineStr">
        <is>
          <t>Category</t>
        </is>
      </c>
      <c r="D1" s="6" t="inlineStr">
        <is>
          <t>Date</t>
        </is>
      </c>
      <c r="E1" s="6" t="inlineStr">
        <is>
          <t>Currency</t>
        </is>
      </c>
      <c r="F1" s="6" t="inlineStr">
        <is>
          <t>Original amount</t>
        </is>
      </c>
      <c r="G1" s="6" t="inlineStr">
        <is>
          <t>FX rate</t>
        </is>
      </c>
      <c r="H1" s="6" t="inlineStr">
        <is>
          <t>Amount (USD)</t>
        </is>
      </c>
      <c r="I1" s="6" t="inlineStr">
        <is>
          <t>Scope</t>
        </is>
      </c>
      <c r="J1" s="6" t="inlineStr">
        <is>
          <t>Emission type</t>
        </is>
      </c>
      <c r="K1" s="6" t="inlineStr">
        <is>
          <t>Factor key</t>
        </is>
      </c>
      <c r="L1" s="6" t="inlineStr">
        <is>
          <t>Quantity</t>
        </is>
      </c>
      <c r="M1" s="6" t="inlineStr">
        <is>
          <t>Unit</t>
        </is>
      </c>
      <c r="N1" s="6" t="inlineStr">
        <is>
          <t>Basis</t>
        </is>
      </c>
      <c r="O1" s="6" t="inlineStr">
        <is>
          <t>Factor applied</t>
        </is>
      </c>
      <c r="P1" s="6" t="inlineStr">
        <is>
          <t>tCO2e</t>
        </is>
      </c>
      <c r="Q1" s="6" t="inlineStr">
        <is>
          <t>Confidence</t>
        </is>
      </c>
    </row>
    <row r="2">
      <c r="A2" t="inlineStr">
        <is>
          <t>R-3</t>
        </is>
      </c>
      <c r="B2" t="inlineStr">
        <is>
          <t>MSEDCL</t>
        </is>
      </c>
      <c r="C2" t="inlineStr">
        <is>
          <t>Electricity Charges</t>
        </is>
      </c>
      <c r="D2" t="inlineStr">
        <is>
          <t>08-01-2025</t>
        </is>
      </c>
      <c r="E2" t="inlineStr">
        <is>
          <t>INR</t>
        </is>
      </c>
      <c r="F2" s="10" t="n">
        <v>71949</v>
      </c>
      <c r="G2" t="n">
        <v>0.012</v>
      </c>
      <c r="H2" s="10" t="n">
        <v>863.39</v>
      </c>
      <c r="I2" t="inlineStr">
        <is>
          <t>scope2</t>
        </is>
      </c>
      <c r="J2" t="inlineStr">
        <is>
          <t>electricity</t>
        </is>
      </c>
      <c r="K2" t="inlineStr">
        <is>
          <t>electricity</t>
        </is>
      </c>
      <c r="M2" t="inlineStr"/>
      <c r="N2" t="inlineStr">
        <is>
          <t>spend</t>
        </is>
      </c>
      <c r="O2" s="11">
        <f>IFERROR(VLOOKUP(K2,'Factors'!$A$2:$E$160,2,FALSE),0)</f>
        <v>5.93</v>
      </c>
      <c r="P2" s="7">
        <f>H2*O2/1000</f>
        <v>5.1199027</v>
      </c>
      <c r="Q2" s="12" t="n">
        <v>0.97</v>
      </c>
    </row>
    <row r="3">
      <c r="A3" t="inlineStr">
        <is>
          <t>R-5</t>
        </is>
      </c>
      <c r="B3" t="inlineStr">
        <is>
          <t>HP Petrol Pump</t>
        </is>
      </c>
      <c r="C3" t="inlineStr">
        <is>
          <t>Petrol Two Wheeler</t>
        </is>
      </c>
      <c r="D3" t="inlineStr">
        <is>
          <t>08-01-2025</t>
        </is>
      </c>
      <c r="E3" t="inlineStr">
        <is>
          <t>INR</t>
        </is>
      </c>
      <c r="F3" s="10" t="n">
        <v>5348</v>
      </c>
      <c r="G3" t="n">
        <v>0.012</v>
      </c>
      <c r="H3" s="10" t="n">
        <v>64.18000000000001</v>
      </c>
      <c r="I3" t="inlineStr">
        <is>
          <t>scope1</t>
        </is>
      </c>
      <c r="J3" t="inlineStr">
        <is>
          <t>gasoline</t>
        </is>
      </c>
      <c r="K3" t="inlineStr">
        <is>
          <t>gasoline @ 1.966028</t>
        </is>
      </c>
      <c r="M3" t="inlineStr"/>
      <c r="N3" t="inlineStr">
        <is>
          <t>spend</t>
        </is>
      </c>
      <c r="O3" s="11">
        <f>IFERROR(VLOOKUP(K3,'Factors'!$A$2:$E$160,2,FALSE),0)</f>
        <v>1.966028</v>
      </c>
      <c r="P3" s="7">
        <f>H3*O3/1000</f>
        <v>0.12617967704000002</v>
      </c>
      <c r="Q3" s="12" t="n">
        <v>0.65</v>
      </c>
    </row>
    <row r="4">
      <c r="A4" t="inlineStr">
        <is>
          <t>R-7</t>
        </is>
      </c>
      <c r="B4" t="inlineStr">
        <is>
          <t>MNGL</t>
        </is>
      </c>
      <c r="C4" t="inlineStr">
        <is>
          <t>PNG Gas Charges</t>
        </is>
      </c>
      <c r="D4" t="inlineStr">
        <is>
          <t>12-01-2025</t>
        </is>
      </c>
      <c r="E4" t="inlineStr">
        <is>
          <t>INR</t>
        </is>
      </c>
      <c r="F4" s="10" t="n">
        <v>36262</v>
      </c>
      <c r="G4" t="n">
        <v>0.012</v>
      </c>
      <c r="H4" s="10" t="n">
        <v>435.14</v>
      </c>
      <c r="I4" t="inlineStr">
        <is>
          <t>scope1</t>
        </is>
      </c>
      <c r="J4" t="inlineStr">
        <is>
          <t>natural_gas</t>
        </is>
      </c>
      <c r="K4" t="inlineStr">
        <is>
          <t>natural_gas</t>
        </is>
      </c>
      <c r="M4" t="inlineStr"/>
      <c r="N4" t="inlineStr">
        <is>
          <t>spend</t>
        </is>
      </c>
      <c r="O4" s="11">
        <f>IFERROR(VLOOKUP(K4,'Factors'!$A$2:$E$160,2,FALSE),0)</f>
        <v>5.311</v>
      </c>
      <c r="P4" s="7">
        <f>H4*O4/1000</f>
        <v>2.3110285399999997</v>
      </c>
      <c r="Q4" s="12" t="n">
        <v>0.8</v>
      </c>
    </row>
    <row r="5">
      <c r="A5" t="inlineStr">
        <is>
          <t>R-8</t>
        </is>
      </c>
      <c r="B5" t="inlineStr">
        <is>
          <t>Blue Dart Express</t>
        </is>
      </c>
      <c r="C5" t="inlineStr">
        <is>
          <t>Courier Charges</t>
        </is>
      </c>
      <c r="D5" t="inlineStr">
        <is>
          <t>12-01-2025</t>
        </is>
      </c>
      <c r="E5" t="inlineStr">
        <is>
          <t>INR</t>
        </is>
      </c>
      <c r="F5" s="10" t="n">
        <v>5942</v>
      </c>
      <c r="G5" t="n">
        <v>0.012</v>
      </c>
      <c r="H5" s="10" t="n">
        <v>71.3</v>
      </c>
      <c r="I5" t="inlineStr">
        <is>
          <t>scope3</t>
        </is>
      </c>
      <c r="J5" t="inlineStr">
        <is>
          <t>courier_delivery</t>
        </is>
      </c>
      <c r="K5" t="inlineStr">
        <is>
          <t>courier_delivery @ 0.66857</t>
        </is>
      </c>
      <c r="M5" t="inlineStr"/>
      <c r="N5" t="inlineStr">
        <is>
          <t>spend</t>
        </is>
      </c>
      <c r="O5" s="11">
        <f>IFERROR(VLOOKUP(K5,'Factors'!$A$2:$E$160,2,FALSE),0)</f>
        <v>0.66857</v>
      </c>
      <c r="P5" s="7">
        <f>H5*O5/1000</f>
        <v>0.047669041</v>
      </c>
      <c r="Q5" s="12" t="n">
        <v>0.97</v>
      </c>
    </row>
    <row r="6">
      <c r="A6" t="inlineStr">
        <is>
          <t>R-9</t>
        </is>
      </c>
      <c r="B6" t="inlineStr">
        <is>
          <t>Amazon Web Services India</t>
        </is>
      </c>
      <c r="C6" t="inlineStr">
        <is>
          <t>Cloud Hosting</t>
        </is>
      </c>
      <c r="D6" t="inlineStr">
        <is>
          <t>17-01-2025</t>
        </is>
      </c>
      <c r="E6" t="inlineStr">
        <is>
          <t>INR</t>
        </is>
      </c>
      <c r="F6" s="10" t="n">
        <v>15896</v>
      </c>
      <c r="G6" t="n">
        <v>0.012</v>
      </c>
      <c r="H6" s="10" t="n">
        <v>190.75</v>
      </c>
      <c r="I6" t="inlineStr">
        <is>
          <t>scope3</t>
        </is>
      </c>
      <c r="J6" t="inlineStr">
        <is>
          <t>cloud_services</t>
        </is>
      </c>
      <c r="K6" t="inlineStr">
        <is>
          <t>cloud_services @ 0.52463</t>
        </is>
      </c>
      <c r="M6" t="inlineStr"/>
      <c r="N6" t="inlineStr">
        <is>
          <t>spend</t>
        </is>
      </c>
      <c r="O6" s="11">
        <f>IFERROR(VLOOKUP(K6,'Factors'!$A$2:$E$160,2,FALSE),0)</f>
        <v>0.52463</v>
      </c>
      <c r="P6" s="7">
        <f>H6*O6/1000</f>
        <v>0.10007317250000002</v>
      </c>
      <c r="Q6" s="12" t="n">
        <v>0.99</v>
      </c>
    </row>
    <row r="7">
      <c r="A7" t="inlineStr">
        <is>
          <t>R-10</t>
        </is>
      </c>
      <c r="B7" t="inlineStr">
        <is>
          <t>Microsoft India</t>
        </is>
      </c>
      <c r="C7" t="inlineStr">
        <is>
          <t>Software Subscription</t>
        </is>
      </c>
      <c r="D7" t="inlineStr">
        <is>
          <t>17-01-2025</t>
        </is>
      </c>
      <c r="E7" t="inlineStr">
        <is>
          <t>INR</t>
        </is>
      </c>
      <c r="F7" s="10" t="n">
        <v>11000</v>
      </c>
      <c r="G7" t="n">
        <v>0.012</v>
      </c>
      <c r="H7" s="10" t="n">
        <v>132</v>
      </c>
      <c r="I7" t="inlineStr">
        <is>
          <t>scope3</t>
        </is>
      </c>
      <c r="J7" t="inlineStr">
        <is>
          <t>software_subscriptions</t>
        </is>
      </c>
      <c r="K7" t="inlineStr">
        <is>
          <t>software_subscriptions @ 0.804198</t>
        </is>
      </c>
      <c r="M7" t="inlineStr"/>
      <c r="N7" t="inlineStr">
        <is>
          <t>spend</t>
        </is>
      </c>
      <c r="O7" s="11">
        <f>IFERROR(VLOOKUP(K7,'Factors'!$A$2:$E$160,2,FALSE),0)</f>
        <v>0.804198</v>
      </c>
      <c r="P7" s="7">
        <f>H7*O7/1000</f>
        <v>0.106154136</v>
      </c>
      <c r="Q7" s="12" t="n">
        <v>0.9</v>
      </c>
    </row>
    <row r="8">
      <c r="A8" t="inlineStr">
        <is>
          <t>R-11</t>
        </is>
      </c>
      <c r="B8" t="inlineStr">
        <is>
          <t>Joshi and Associates CA</t>
        </is>
      </c>
      <c r="C8" t="inlineStr">
        <is>
          <t>Audit Fees</t>
        </is>
      </c>
      <c r="D8" t="inlineStr">
        <is>
          <t>17-01-2025</t>
        </is>
      </c>
      <c r="E8" t="inlineStr">
        <is>
          <t>INR</t>
        </is>
      </c>
      <c r="F8" s="10" t="n">
        <v>60000</v>
      </c>
      <c r="G8" t="n">
        <v>0.012</v>
      </c>
      <c r="H8" s="10" t="n">
        <v>720</v>
      </c>
      <c r="I8" t="inlineStr">
        <is>
          <t>scope3</t>
        </is>
      </c>
      <c r="J8" t="inlineStr">
        <is>
          <t>professional_services</t>
        </is>
      </c>
      <c r="K8" t="inlineStr">
        <is>
          <t>professional_services @ 0.721744</t>
        </is>
      </c>
      <c r="M8" t="inlineStr"/>
      <c r="N8" t="inlineStr">
        <is>
          <t>spend</t>
        </is>
      </c>
      <c r="O8" s="11">
        <f>IFERROR(VLOOKUP(K8,'Factors'!$A$2:$E$160,2,FALSE),0)</f>
        <v>0.721744</v>
      </c>
      <c r="P8" s="7">
        <f>H8*O8/1000</f>
        <v>0.5196556800000001</v>
      </c>
      <c r="Q8" s="12" t="n">
        <v>0.8</v>
      </c>
    </row>
    <row r="9">
      <c r="A9" t="inlineStr">
        <is>
          <t>R-12</t>
        </is>
      </c>
      <c r="B9" t="inlineStr">
        <is>
          <t>Airtel Business</t>
        </is>
      </c>
      <c r="C9" t="inlineStr">
        <is>
          <t>Internet and Telephone</t>
        </is>
      </c>
      <c r="D9" t="inlineStr">
        <is>
          <t>17-01-2025</t>
        </is>
      </c>
      <c r="E9" t="inlineStr">
        <is>
          <t>INR</t>
        </is>
      </c>
      <c r="F9" s="10" t="n">
        <v>7750</v>
      </c>
      <c r="G9" t="n">
        <v>0.012</v>
      </c>
      <c r="H9" s="10" t="n">
        <v>93</v>
      </c>
      <c r="I9" t="inlineStr">
        <is>
          <t>scope3</t>
        </is>
      </c>
      <c r="J9" t="inlineStr">
        <is>
          <t>telecommunications</t>
        </is>
      </c>
      <c r="K9" t="inlineStr">
        <is>
          <t>telecommunications @ 2.122569</t>
        </is>
      </c>
      <c r="M9" t="inlineStr"/>
      <c r="N9" t="inlineStr">
        <is>
          <t>spend</t>
        </is>
      </c>
      <c r="O9" s="11">
        <f>IFERROR(VLOOKUP(K9,'Factors'!$A$2:$E$160,2,FALSE),0)</f>
        <v>2.122569</v>
      </c>
      <c r="P9" s="7">
        <f>H9*O9/1000</f>
        <v>0.19739891699999998</v>
      </c>
      <c r="Q9" s="12" t="n">
        <v>0.96</v>
      </c>
    </row>
    <row r="10">
      <c r="A10" t="inlineStr">
        <is>
          <t>R-13</t>
        </is>
      </c>
      <c r="B10" t="inlineStr">
        <is>
          <t>Pune Municipal Corporation</t>
        </is>
      </c>
      <c r="C10" t="inlineStr">
        <is>
          <t>Water Charges</t>
        </is>
      </c>
      <c r="D10" t="inlineStr">
        <is>
          <t>22-01-2025</t>
        </is>
      </c>
      <c r="E10" t="inlineStr">
        <is>
          <t>INR</t>
        </is>
      </c>
      <c r="F10" s="10" t="n">
        <v>5392</v>
      </c>
      <c r="G10" t="n">
        <v>0.012</v>
      </c>
      <c r="H10" s="10" t="n">
        <v>64.7</v>
      </c>
      <c r="I10" t="inlineStr">
        <is>
          <t>scope3</t>
        </is>
      </c>
      <c r="J10" t="inlineStr">
        <is>
          <t>water_utility</t>
        </is>
      </c>
      <c r="K10" t="inlineStr">
        <is>
          <t>water_utility @ 1.436824</t>
        </is>
      </c>
      <c r="M10" t="inlineStr"/>
      <c r="N10" t="inlineStr">
        <is>
          <t>spend</t>
        </is>
      </c>
      <c r="O10" s="11">
        <f>IFERROR(VLOOKUP(K10,'Factors'!$A$2:$E$160,2,FALSE),0)</f>
        <v>1.436824</v>
      </c>
      <c r="P10" s="7">
        <f>H10*O10/1000</f>
        <v>0.09296251280000001</v>
      </c>
      <c r="Q10" s="12" t="n">
        <v>0.8</v>
      </c>
    </row>
    <row r="11">
      <c r="A11" t="inlineStr">
        <is>
          <t>R-14</t>
        </is>
      </c>
      <c r="B11" t="inlineStr">
        <is>
          <t>PMC Waste Management</t>
        </is>
      </c>
      <c r="C11" t="inlineStr">
        <is>
          <t>Waste Collection</t>
        </is>
      </c>
      <c r="D11" t="inlineStr">
        <is>
          <t>22-01-2025</t>
        </is>
      </c>
      <c r="E11" t="inlineStr">
        <is>
          <t>INR</t>
        </is>
      </c>
      <c r="F11" s="10" t="n">
        <v>12000</v>
      </c>
      <c r="G11" t="n">
        <v>0.012</v>
      </c>
      <c r="H11" s="10" t="n">
        <v>144</v>
      </c>
      <c r="I11" t="inlineStr">
        <is>
          <t>scope3</t>
        </is>
      </c>
      <c r="J11" t="inlineStr">
        <is>
          <t>waste_disposal</t>
        </is>
      </c>
      <c r="K11" t="inlineStr">
        <is>
          <t>waste_disposal @ 4.131923</t>
        </is>
      </c>
      <c r="M11" t="inlineStr"/>
      <c r="N11" t="inlineStr">
        <is>
          <t>spend</t>
        </is>
      </c>
      <c r="O11" s="11">
        <f>IFERROR(VLOOKUP(K11,'Factors'!$A$2:$E$160,2,FALSE),0)</f>
        <v>4.131923</v>
      </c>
      <c r="P11" s="7">
        <f>H11*O11/1000</f>
        <v>0.5949969119999999</v>
      </c>
      <c r="Q11" s="12" t="n">
        <v>0.65</v>
      </c>
    </row>
    <row r="12">
      <c r="A12" t="inlineStr">
        <is>
          <t>R-15</t>
        </is>
      </c>
      <c r="B12" t="inlineStr">
        <is>
          <t>HP Petrol Pump</t>
        </is>
      </c>
      <c r="C12" t="inlineStr">
        <is>
          <t>Petrol Two Wheeler</t>
        </is>
      </c>
      <c r="D12" t="inlineStr">
        <is>
          <t>22-01-2025</t>
        </is>
      </c>
      <c r="E12" t="inlineStr">
        <is>
          <t>INR</t>
        </is>
      </c>
      <c r="F12" s="10" t="n">
        <v>4518</v>
      </c>
      <c r="G12" t="n">
        <v>0.012</v>
      </c>
      <c r="H12" s="10" t="n">
        <v>54.22</v>
      </c>
      <c r="I12" t="inlineStr">
        <is>
          <t>scope1</t>
        </is>
      </c>
      <c r="J12" t="inlineStr">
        <is>
          <t>gasoline</t>
        </is>
      </c>
      <c r="K12" t="inlineStr">
        <is>
          <t>gasoline @ 1.966006</t>
        </is>
      </c>
      <c r="M12" t="inlineStr"/>
      <c r="N12" t="inlineStr">
        <is>
          <t>spend</t>
        </is>
      </c>
      <c r="O12" s="11">
        <f>IFERROR(VLOOKUP(K12,'Factors'!$A$2:$E$160,2,FALSE),0)</f>
        <v>1.966006</v>
      </c>
      <c r="P12" s="7">
        <f>H12*O12/1000</f>
        <v>0.10659684532</v>
      </c>
      <c r="Q12" s="12" t="n">
        <v>0.65</v>
      </c>
    </row>
    <row r="13">
      <c r="A13" t="inlineStr">
        <is>
          <t>R-16</t>
        </is>
      </c>
      <c r="B13" t="inlineStr">
        <is>
          <t>Indian Oil HSD Diesel</t>
        </is>
      </c>
      <c r="C13" t="inlineStr">
        <is>
          <t>Vehicle Fuel Diesel</t>
        </is>
      </c>
      <c r="D13" t="inlineStr">
        <is>
          <t>22-01-2025</t>
        </is>
      </c>
      <c r="E13" t="inlineStr">
        <is>
          <t>INR</t>
        </is>
      </c>
      <c r="F13" s="10" t="n">
        <v>147434</v>
      </c>
      <c r="G13" t="n">
        <v>0.012</v>
      </c>
      <c r="H13" s="10" t="n">
        <v>1769.21</v>
      </c>
      <c r="I13" t="inlineStr">
        <is>
          <t>scope1</t>
        </is>
      </c>
      <c r="J13" t="inlineStr">
        <is>
          <t>diesel</t>
        </is>
      </c>
      <c r="K13" t="inlineStr">
        <is>
          <t>diesel @ 2.558748</t>
        </is>
      </c>
      <c r="M13" t="inlineStr"/>
      <c r="N13" t="inlineStr">
        <is>
          <t>spend</t>
        </is>
      </c>
      <c r="O13" s="11">
        <f>IFERROR(VLOOKUP(K13,'Factors'!$A$2:$E$160,2,FALSE),0)</f>
        <v>2.558748</v>
      </c>
      <c r="P13" s="7">
        <f>H13*O13/1000</f>
        <v>4.52696254908</v>
      </c>
      <c r="Q13" s="12" t="n">
        <v>0.98</v>
      </c>
    </row>
    <row r="14">
      <c r="A14" t="inlineStr">
        <is>
          <t>R-18</t>
        </is>
      </c>
      <c r="B14" t="inlineStr">
        <is>
          <t>Google India</t>
        </is>
      </c>
      <c r="C14" t="inlineStr">
        <is>
          <t>Advertisement</t>
        </is>
      </c>
      <c r="D14" t="inlineStr">
        <is>
          <t>27-01-2025</t>
        </is>
      </c>
      <c r="E14" t="inlineStr">
        <is>
          <t>INR</t>
        </is>
      </c>
      <c r="F14" s="10" t="n">
        <v>22500</v>
      </c>
      <c r="G14" t="n">
        <v>0.012</v>
      </c>
      <c r="H14" s="10" t="n">
        <v>270</v>
      </c>
      <c r="I14" t="inlineStr">
        <is>
          <t>scope3</t>
        </is>
      </c>
      <c r="J14" t="inlineStr">
        <is>
          <t>marketing_advertising</t>
        </is>
      </c>
      <c r="K14" t="inlineStr">
        <is>
          <t>marketing_advertising @ 0.88632</t>
        </is>
      </c>
      <c r="M14" t="inlineStr"/>
      <c r="N14" t="inlineStr">
        <is>
          <t>spend</t>
        </is>
      </c>
      <c r="O14" s="11">
        <f>IFERROR(VLOOKUP(K14,'Factors'!$A$2:$E$160,2,FALSE),0)</f>
        <v>0.88632</v>
      </c>
      <c r="P14" s="7">
        <f>H14*O14/1000</f>
        <v>0.2393064</v>
      </c>
      <c r="Q14" s="12" t="n">
        <v>0.8</v>
      </c>
    </row>
    <row r="15">
      <c r="A15" t="inlineStr">
        <is>
          <t>R-19</t>
        </is>
      </c>
      <c r="B15" t="inlineStr">
        <is>
          <t>Metro Cash and Carry</t>
        </is>
      </c>
      <c r="C15" t="inlineStr">
        <is>
          <t>Purchase of Food Items</t>
        </is>
      </c>
      <c r="D15" t="inlineStr">
        <is>
          <t>27-01-2025</t>
        </is>
      </c>
      <c r="E15" t="inlineStr">
        <is>
          <t>INR</t>
        </is>
      </c>
      <c r="F15" s="10" t="n">
        <v>1572567</v>
      </c>
      <c r="G15" t="n">
        <v>0.012</v>
      </c>
      <c r="H15" s="10" t="n">
        <v>18870.8</v>
      </c>
      <c r="I15" t="inlineStr">
        <is>
          <t>scope3</t>
        </is>
      </c>
      <c r="J15" t="inlineStr">
        <is>
          <t>food_manufacturing</t>
        </is>
      </c>
      <c r="K15" t="inlineStr">
        <is>
          <t>food_manufacturing @ 0.556063</t>
        </is>
      </c>
      <c r="M15" t="inlineStr"/>
      <c r="N15" t="inlineStr">
        <is>
          <t>spend</t>
        </is>
      </c>
      <c r="O15" s="11">
        <f>IFERROR(VLOOKUP(K15,'Factors'!$A$2:$E$160,2,FALSE),0)</f>
        <v>0.556063</v>
      </c>
      <c r="P15" s="7">
        <f>H15*O15/1000</f>
        <v>10.493353660399999</v>
      </c>
      <c r="Q15" s="12" t="n">
        <v>0.65</v>
      </c>
    </row>
    <row r="16">
      <c r="A16" t="inlineStr">
        <is>
          <t>R-24</t>
        </is>
      </c>
      <c r="B16" t="inlineStr">
        <is>
          <t>MSEDCL</t>
        </is>
      </c>
      <c r="C16" t="inlineStr">
        <is>
          <t>Electricity Charges</t>
        </is>
      </c>
      <c r="D16" t="inlineStr">
        <is>
          <t>08-02-2025</t>
        </is>
      </c>
      <c r="E16" t="inlineStr">
        <is>
          <t>INR</t>
        </is>
      </c>
      <c r="F16" s="10" t="n">
        <v>56122</v>
      </c>
      <c r="G16" t="n">
        <v>0.012</v>
      </c>
      <c r="H16" s="10" t="n">
        <v>673.46</v>
      </c>
      <c r="I16" t="inlineStr">
        <is>
          <t>scope2</t>
        </is>
      </c>
      <c r="J16" t="inlineStr">
        <is>
          <t>electricity</t>
        </is>
      </c>
      <c r="K16" t="inlineStr">
        <is>
          <t>electricity</t>
        </is>
      </c>
      <c r="M16" t="inlineStr"/>
      <c r="N16" t="inlineStr">
        <is>
          <t>spend</t>
        </is>
      </c>
      <c r="O16" s="11">
        <f>IFERROR(VLOOKUP(K16,'Factors'!$A$2:$E$160,2,FALSE),0)</f>
        <v>5.93</v>
      </c>
      <c r="P16" s="7">
        <f>H16*O16/1000</f>
        <v>3.9936178</v>
      </c>
      <c r="Q16" s="12" t="n">
        <v>0.97</v>
      </c>
    </row>
    <row r="17">
      <c r="A17" t="inlineStr">
        <is>
          <t>R-26</t>
        </is>
      </c>
      <c r="B17" t="inlineStr">
        <is>
          <t>HP Petrol Pump</t>
        </is>
      </c>
      <c r="C17" t="inlineStr">
        <is>
          <t>Petrol Two Wheeler</t>
        </is>
      </c>
      <c r="D17" t="inlineStr">
        <is>
          <t>08-02-2025</t>
        </is>
      </c>
      <c r="E17" t="inlineStr">
        <is>
          <t>INR</t>
        </is>
      </c>
      <c r="F17" s="10" t="n">
        <v>4781</v>
      </c>
      <c r="G17" t="n">
        <v>0.012</v>
      </c>
      <c r="H17" s="10" t="n">
        <v>57.37</v>
      </c>
      <c r="I17" t="inlineStr">
        <is>
          <t>scope1</t>
        </is>
      </c>
      <c r="J17" t="inlineStr">
        <is>
          <t>gasoline</t>
        </is>
      </c>
      <c r="K17" t="inlineStr">
        <is>
          <t>gasoline @ 1.96622</t>
        </is>
      </c>
      <c r="M17" t="inlineStr"/>
      <c r="N17" t="inlineStr">
        <is>
          <t>spend</t>
        </is>
      </c>
      <c r="O17" s="11">
        <f>IFERROR(VLOOKUP(K17,'Factors'!$A$2:$E$160,2,FALSE),0)</f>
        <v>1.96622</v>
      </c>
      <c r="P17" s="7">
        <f>H17*O17/1000</f>
        <v>0.1128020414</v>
      </c>
      <c r="Q17" s="12" t="n">
        <v>0.65</v>
      </c>
    </row>
    <row r="18">
      <c r="A18" t="inlineStr">
        <is>
          <t>R-28</t>
        </is>
      </c>
      <c r="B18" t="inlineStr">
        <is>
          <t>MNGL</t>
        </is>
      </c>
      <c r="C18" t="inlineStr">
        <is>
          <t>PNG Gas Charges</t>
        </is>
      </c>
      <c r="D18" t="inlineStr">
        <is>
          <t>12-02-2025</t>
        </is>
      </c>
      <c r="E18" t="inlineStr">
        <is>
          <t>INR</t>
        </is>
      </c>
      <c r="F18" s="10" t="n">
        <v>39714</v>
      </c>
      <c r="G18" t="n">
        <v>0.012</v>
      </c>
      <c r="H18" s="10" t="n">
        <v>476.57</v>
      </c>
      <c r="I18" t="inlineStr">
        <is>
          <t>scope1</t>
        </is>
      </c>
      <c r="J18" t="inlineStr">
        <is>
          <t>natural_gas</t>
        </is>
      </c>
      <c r="K18" t="inlineStr">
        <is>
          <t>natural_gas</t>
        </is>
      </c>
      <c r="M18" t="inlineStr"/>
      <c r="N18" t="inlineStr">
        <is>
          <t>spend</t>
        </is>
      </c>
      <c r="O18" s="11">
        <f>IFERROR(VLOOKUP(K18,'Factors'!$A$2:$E$160,2,FALSE),0)</f>
        <v>5.311</v>
      </c>
      <c r="P18" s="7">
        <f>H18*O18/1000</f>
        <v>2.53106327</v>
      </c>
      <c r="Q18" s="12" t="n">
        <v>0.8</v>
      </c>
    </row>
    <row r="19">
      <c r="A19" t="inlineStr">
        <is>
          <t>R-29</t>
        </is>
      </c>
      <c r="B19" t="inlineStr">
        <is>
          <t>Blue Dart Express</t>
        </is>
      </c>
      <c r="C19" t="inlineStr">
        <is>
          <t>Courier Charges</t>
        </is>
      </c>
      <c r="D19" t="inlineStr">
        <is>
          <t>12-02-2025</t>
        </is>
      </c>
      <c r="E19" t="inlineStr">
        <is>
          <t>INR</t>
        </is>
      </c>
      <c r="F19" s="10" t="n">
        <v>7806</v>
      </c>
      <c r="G19" t="n">
        <v>0.012</v>
      </c>
      <c r="H19" s="10" t="n">
        <v>93.67</v>
      </c>
      <c r="I19" t="inlineStr">
        <is>
          <t>scope3</t>
        </is>
      </c>
      <c r="J19" t="inlineStr">
        <is>
          <t>courier_delivery</t>
        </is>
      </c>
      <c r="K19" t="inlineStr">
        <is>
          <t>courier_delivery @ 0.662745</t>
        </is>
      </c>
      <c r="M19" t="inlineStr"/>
      <c r="N19" t="inlineStr">
        <is>
          <t>spend</t>
        </is>
      </c>
      <c r="O19" s="11">
        <f>IFERROR(VLOOKUP(K19,'Factors'!$A$2:$E$160,2,FALSE),0)</f>
        <v>0.662745</v>
      </c>
      <c r="P19" s="7">
        <f>H19*O19/1000</f>
        <v>0.062079324150000004</v>
      </c>
      <c r="Q19" s="12" t="n">
        <v>0.97</v>
      </c>
    </row>
    <row r="20">
      <c r="A20" t="inlineStr">
        <is>
          <t>R-30</t>
        </is>
      </c>
      <c r="B20" t="inlineStr">
        <is>
          <t>Sai Stationers</t>
        </is>
      </c>
      <c r="C20" t="inlineStr">
        <is>
          <t>Printing and Stationery</t>
        </is>
      </c>
      <c r="D20" t="inlineStr">
        <is>
          <t>12-02-2025</t>
        </is>
      </c>
      <c r="E20" t="inlineStr">
        <is>
          <t>INR</t>
        </is>
      </c>
      <c r="F20" s="10" t="n">
        <v>8873</v>
      </c>
      <c r="G20" t="n">
        <v>0.012</v>
      </c>
      <c r="H20" s="10" t="n">
        <v>106.48</v>
      </c>
      <c r="I20" t="inlineStr">
        <is>
          <t>scope3</t>
        </is>
      </c>
      <c r="J20" t="inlineStr">
        <is>
          <t>office_supplies</t>
        </is>
      </c>
      <c r="K20" t="inlineStr">
        <is>
          <t>office_supplies @ 0.828924</t>
        </is>
      </c>
      <c r="M20" t="inlineStr"/>
      <c r="N20" t="inlineStr">
        <is>
          <t>spend</t>
        </is>
      </c>
      <c r="O20" s="11">
        <f>IFERROR(VLOOKUP(K20,'Factors'!$A$2:$E$160,2,FALSE),0)</f>
        <v>0.828924</v>
      </c>
      <c r="P20" s="7">
        <f>H20*O20/1000</f>
        <v>0.08826382752</v>
      </c>
      <c r="Q20" s="12" t="n">
        <v>0.8</v>
      </c>
    </row>
    <row r="21">
      <c r="A21" t="inlineStr">
        <is>
          <t>R-31</t>
        </is>
      </c>
      <c r="B21" t="inlineStr">
        <is>
          <t>Indane LPG</t>
        </is>
      </c>
      <c r="C21" t="inlineStr">
        <is>
          <t>LPG Cylinders</t>
        </is>
      </c>
      <c r="D21" t="inlineStr">
        <is>
          <t>12-02-2025</t>
        </is>
      </c>
      <c r="E21" t="inlineStr">
        <is>
          <t>INR</t>
        </is>
      </c>
      <c r="F21" s="10" t="n">
        <v>13000</v>
      </c>
      <c r="G21" t="n">
        <v>0.012</v>
      </c>
      <c r="H21" s="10" t="n">
        <v>156</v>
      </c>
      <c r="I21" t="inlineStr">
        <is>
          <t>scope1</t>
        </is>
      </c>
      <c r="J21" t="inlineStr">
        <is>
          <t>propane</t>
        </is>
      </c>
      <c r="K21" t="inlineStr">
        <is>
          <t>propane</t>
        </is>
      </c>
      <c r="M21" t="inlineStr"/>
      <c r="N21" t="inlineStr">
        <is>
          <t>spend</t>
        </is>
      </c>
      <c r="O21" s="11">
        <f>IFERROR(VLOOKUP(K21,'Factors'!$A$2:$E$160,2,FALSE),0)</f>
        <v>2.1041</v>
      </c>
      <c r="P21" s="7">
        <f>H21*O21/1000</f>
        <v>0.3282396</v>
      </c>
      <c r="Q21" s="12" t="n">
        <v>0.8</v>
      </c>
    </row>
    <row r="22">
      <c r="A22" t="inlineStr">
        <is>
          <t>R-32</t>
        </is>
      </c>
      <c r="B22" t="inlineStr">
        <is>
          <t>Amazon Web Services India</t>
        </is>
      </c>
      <c r="C22" t="inlineStr">
        <is>
          <t>Cloud Hosting</t>
        </is>
      </c>
      <c r="D22" t="inlineStr">
        <is>
          <t>17-02-2025</t>
        </is>
      </c>
      <c r="E22" t="inlineStr">
        <is>
          <t>INR</t>
        </is>
      </c>
      <c r="F22" s="10" t="n">
        <v>17452</v>
      </c>
      <c r="G22" t="n">
        <v>0.012</v>
      </c>
      <c r="H22" s="10" t="n">
        <v>209.42</v>
      </c>
      <c r="I22" t="inlineStr">
        <is>
          <t>scope3</t>
        </is>
      </c>
      <c r="J22" t="inlineStr">
        <is>
          <t>cloud_services</t>
        </is>
      </c>
      <c r="K22" t="inlineStr">
        <is>
          <t>cloud_services @ 0.520081</t>
        </is>
      </c>
      <c r="M22" t="inlineStr"/>
      <c r="N22" t="inlineStr">
        <is>
          <t>spend</t>
        </is>
      </c>
      <c r="O22" s="11">
        <f>IFERROR(VLOOKUP(K22,'Factors'!$A$2:$E$160,2,FALSE),0)</f>
        <v>0.520081</v>
      </c>
      <c r="P22" s="7">
        <f>H22*O22/1000</f>
        <v>0.10891536302</v>
      </c>
      <c r="Q22" s="12" t="n">
        <v>0.99</v>
      </c>
    </row>
    <row r="23">
      <c r="A23" t="inlineStr">
        <is>
          <t>R-33</t>
        </is>
      </c>
      <c r="B23" t="inlineStr">
        <is>
          <t>Microsoft India</t>
        </is>
      </c>
      <c r="C23" t="inlineStr">
        <is>
          <t>Software Subscription</t>
        </is>
      </c>
      <c r="D23" t="inlineStr">
        <is>
          <t>17-02-2025</t>
        </is>
      </c>
      <c r="E23" t="inlineStr">
        <is>
          <t>INR</t>
        </is>
      </c>
      <c r="F23" s="10" t="n">
        <v>11000</v>
      </c>
      <c r="G23" t="n">
        <v>0.012</v>
      </c>
      <c r="H23" s="10" t="n">
        <v>132</v>
      </c>
      <c r="I23" t="inlineStr">
        <is>
          <t>scope3</t>
        </is>
      </c>
      <c r="J23" t="inlineStr">
        <is>
          <t>software_subscriptions</t>
        </is>
      </c>
      <c r="K23" t="inlineStr">
        <is>
          <t>software_subscriptions @ 0.797218</t>
        </is>
      </c>
      <c r="M23" t="inlineStr"/>
      <c r="N23" t="inlineStr">
        <is>
          <t>spend</t>
        </is>
      </c>
      <c r="O23" s="11">
        <f>IFERROR(VLOOKUP(K23,'Factors'!$A$2:$E$160,2,FALSE),0)</f>
        <v>0.797218</v>
      </c>
      <c r="P23" s="7">
        <f>H23*O23/1000</f>
        <v>0.105232776</v>
      </c>
      <c r="Q23" s="12" t="n">
        <v>0.9</v>
      </c>
    </row>
    <row r="24">
      <c r="A24" t="inlineStr">
        <is>
          <t>R-34</t>
        </is>
      </c>
      <c r="B24" t="inlineStr">
        <is>
          <t>Airtel Business</t>
        </is>
      </c>
      <c r="C24" t="inlineStr">
        <is>
          <t>Internet and Telephone</t>
        </is>
      </c>
      <c r="D24" t="inlineStr">
        <is>
          <t>17-02-2025</t>
        </is>
      </c>
      <c r="E24" t="inlineStr">
        <is>
          <t>INR</t>
        </is>
      </c>
      <c r="F24" s="10" t="n">
        <v>7750</v>
      </c>
      <c r="G24" t="n">
        <v>0.012</v>
      </c>
      <c r="H24" s="10" t="n">
        <v>93</v>
      </c>
      <c r="I24" t="inlineStr">
        <is>
          <t>scope3</t>
        </is>
      </c>
      <c r="J24" t="inlineStr">
        <is>
          <t>telecommunications</t>
        </is>
      </c>
      <c r="K24" t="inlineStr">
        <is>
          <t>telecommunications @ 2.104148</t>
        </is>
      </c>
      <c r="M24" t="inlineStr"/>
      <c r="N24" t="inlineStr">
        <is>
          <t>spend</t>
        </is>
      </c>
      <c r="O24" s="11">
        <f>IFERROR(VLOOKUP(K24,'Factors'!$A$2:$E$160,2,FALSE),0)</f>
        <v>2.104148</v>
      </c>
      <c r="P24" s="7">
        <f>H24*O24/1000</f>
        <v>0.19568576399999998</v>
      </c>
      <c r="Q24" s="12" t="n">
        <v>0.96</v>
      </c>
    </row>
    <row r="25">
      <c r="A25" t="inlineStr">
        <is>
          <t>R-35</t>
        </is>
      </c>
      <c r="B25" t="inlineStr">
        <is>
          <t>Om Packaging Industries</t>
        </is>
      </c>
      <c r="C25" t="inlineStr">
        <is>
          <t>Corrugated Boxes</t>
        </is>
      </c>
      <c r="D25" t="inlineStr">
        <is>
          <t>17-02-2025</t>
        </is>
      </c>
      <c r="E25" t="inlineStr">
        <is>
          <t>INR</t>
        </is>
      </c>
      <c r="F25" s="10" t="n">
        <v>39828</v>
      </c>
      <c r="G25" t="n">
        <v>0.012</v>
      </c>
      <c r="H25" s="10" t="n">
        <v>477.94</v>
      </c>
      <c r="I25" t="inlineStr">
        <is>
          <t>scope3</t>
        </is>
      </c>
      <c r="J25" t="inlineStr">
        <is>
          <t>paper_products</t>
        </is>
      </c>
      <c r="K25" t="inlineStr">
        <is>
          <t>paper_products @ 1.035115</t>
        </is>
      </c>
      <c r="M25" t="inlineStr"/>
      <c r="N25" t="inlineStr">
        <is>
          <t>spend</t>
        </is>
      </c>
      <c r="O25" s="11">
        <f>IFERROR(VLOOKUP(K25,'Factors'!$A$2:$E$160,2,FALSE),0)</f>
        <v>1.035115</v>
      </c>
      <c r="P25" s="7">
        <f>H25*O25/1000</f>
        <v>0.49472286309999997</v>
      </c>
      <c r="Q25" s="12" t="n">
        <v>0.8</v>
      </c>
    </row>
    <row r="26">
      <c r="A26" t="inlineStr">
        <is>
          <t>R-36</t>
        </is>
      </c>
      <c r="B26" t="inlineStr">
        <is>
          <t>VRL Logistics</t>
        </is>
      </c>
      <c r="C26" t="inlineStr">
        <is>
          <t>Freight Inward</t>
        </is>
      </c>
      <c r="D26" t="inlineStr">
        <is>
          <t>17-02-2025</t>
        </is>
      </c>
      <c r="E26" t="inlineStr">
        <is>
          <t>INR</t>
        </is>
      </c>
      <c r="F26" s="10" t="n">
        <v>70681</v>
      </c>
      <c r="G26" t="n">
        <v>0.012</v>
      </c>
      <c r="H26" s="10" t="n">
        <v>848.17</v>
      </c>
      <c r="I26" t="inlineStr">
        <is>
          <t>scope3</t>
        </is>
      </c>
      <c r="J26" t="inlineStr">
        <is>
          <t>freight_shipping</t>
        </is>
      </c>
      <c r="K26" t="inlineStr">
        <is>
          <t>freight_shipping @ 0.905853</t>
        </is>
      </c>
      <c r="M26" t="inlineStr"/>
      <c r="N26" t="inlineStr">
        <is>
          <t>spend</t>
        </is>
      </c>
      <c r="O26" s="11">
        <f>IFERROR(VLOOKUP(K26,'Factors'!$A$2:$E$160,2,FALSE),0)</f>
        <v>0.905853</v>
      </c>
      <c r="P26" s="7">
        <f>H26*O26/1000</f>
        <v>0.76831733901</v>
      </c>
      <c r="Q26" s="12" t="n">
        <v>0.96</v>
      </c>
    </row>
    <row r="27">
      <c r="A27" t="inlineStr">
        <is>
          <t>R-37</t>
        </is>
      </c>
      <c r="B27" t="inlineStr">
        <is>
          <t>Pune Municipal Corporation</t>
        </is>
      </c>
      <c r="C27" t="inlineStr">
        <is>
          <t>Water Charges</t>
        </is>
      </c>
      <c r="D27" t="inlineStr">
        <is>
          <t>22-02-2025</t>
        </is>
      </c>
      <c r="E27" t="inlineStr">
        <is>
          <t>INR</t>
        </is>
      </c>
      <c r="F27" s="10" t="n">
        <v>5306</v>
      </c>
      <c r="G27" t="n">
        <v>0.012</v>
      </c>
      <c r="H27" s="10" t="n">
        <v>63.67</v>
      </c>
      <c r="I27" t="inlineStr">
        <is>
          <t>scope3</t>
        </is>
      </c>
      <c r="J27" t="inlineStr">
        <is>
          <t>water_utility</t>
        </is>
      </c>
      <c r="K27" t="inlineStr">
        <is>
          <t>water_utility @ 1.424311</t>
        </is>
      </c>
      <c r="M27" t="inlineStr"/>
      <c r="N27" t="inlineStr">
        <is>
          <t>spend</t>
        </is>
      </c>
      <c r="O27" s="11">
        <f>IFERROR(VLOOKUP(K27,'Factors'!$A$2:$E$160,2,FALSE),0)</f>
        <v>1.424311</v>
      </c>
      <c r="P27" s="7">
        <f>H27*O27/1000</f>
        <v>0.09068588137</v>
      </c>
      <c r="Q27" s="12" t="n">
        <v>0.8</v>
      </c>
    </row>
    <row r="28">
      <c r="A28" t="inlineStr">
        <is>
          <t>R-38</t>
        </is>
      </c>
      <c r="B28" t="inlineStr">
        <is>
          <t>PMC Waste Management</t>
        </is>
      </c>
      <c r="C28" t="inlineStr">
        <is>
          <t>Waste Collection</t>
        </is>
      </c>
      <c r="D28" t="inlineStr">
        <is>
          <t>22-02-2025</t>
        </is>
      </c>
      <c r="E28" t="inlineStr">
        <is>
          <t>INR</t>
        </is>
      </c>
      <c r="F28" s="10" t="n">
        <v>12000</v>
      </c>
      <c r="G28" t="n">
        <v>0.012</v>
      </c>
      <c r="H28" s="10" t="n">
        <v>144</v>
      </c>
      <c r="I28" t="inlineStr">
        <is>
          <t>scope3</t>
        </is>
      </c>
      <c r="J28" t="inlineStr">
        <is>
          <t>waste_disposal</t>
        </is>
      </c>
      <c r="K28" t="inlineStr">
        <is>
          <t>waste_disposal @ 4.096062</t>
        </is>
      </c>
      <c r="M28" t="inlineStr"/>
      <c r="N28" t="inlineStr">
        <is>
          <t>spend</t>
        </is>
      </c>
      <c r="O28" s="11">
        <f>IFERROR(VLOOKUP(K28,'Factors'!$A$2:$E$160,2,FALSE),0)</f>
        <v>4.096062</v>
      </c>
      <c r="P28" s="7">
        <f>H28*O28/1000</f>
        <v>0.5898329280000001</v>
      </c>
      <c r="Q28" s="12" t="n">
        <v>0.65</v>
      </c>
    </row>
    <row r="29">
      <c r="A29" t="inlineStr">
        <is>
          <t>R-39</t>
        </is>
      </c>
      <c r="B29" t="inlineStr">
        <is>
          <t>HP Petrol Pump</t>
        </is>
      </c>
      <c r="C29" t="inlineStr">
        <is>
          <t>Petrol Two Wheeler</t>
        </is>
      </c>
      <c r="D29" t="inlineStr">
        <is>
          <t>22-02-2025</t>
        </is>
      </c>
      <c r="E29" t="inlineStr">
        <is>
          <t>INR</t>
        </is>
      </c>
      <c r="F29" s="10" t="n">
        <v>3720</v>
      </c>
      <c r="G29" t="n">
        <v>0.012</v>
      </c>
      <c r="H29" s="10" t="n">
        <v>44.64</v>
      </c>
      <c r="I29" t="inlineStr">
        <is>
          <t>scope1</t>
        </is>
      </c>
      <c r="J29" t="inlineStr">
        <is>
          <t>gasoline</t>
        </is>
      </c>
      <c r="K29" t="inlineStr">
        <is>
          <t>gasoline @ 1.966151</t>
        </is>
      </c>
      <c r="M29" t="inlineStr"/>
      <c r="N29" t="inlineStr">
        <is>
          <t>spend</t>
        </is>
      </c>
      <c r="O29" s="11">
        <f>IFERROR(VLOOKUP(K29,'Factors'!$A$2:$E$160,2,FALSE),0)</f>
        <v>1.966151</v>
      </c>
      <c r="P29" s="7">
        <f>H29*O29/1000</f>
        <v>0.08776898064</v>
      </c>
      <c r="Q29" s="12" t="n">
        <v>0.65</v>
      </c>
    </row>
    <row r="30">
      <c r="A30" t="inlineStr">
        <is>
          <t>R-40</t>
        </is>
      </c>
      <c r="B30" t="inlineStr">
        <is>
          <t>Indian Oil HSD Diesel</t>
        </is>
      </c>
      <c r="C30" t="inlineStr">
        <is>
          <t>Vehicle Fuel Diesel</t>
        </is>
      </c>
      <c r="D30" t="inlineStr">
        <is>
          <t>22-02-2025</t>
        </is>
      </c>
      <c r="E30" t="inlineStr">
        <is>
          <t>INR</t>
        </is>
      </c>
      <c r="F30" s="10" t="n">
        <v>153079</v>
      </c>
      <c r="G30" t="n">
        <v>0.012</v>
      </c>
      <c r="H30" s="10" t="n">
        <v>1836.95</v>
      </c>
      <c r="I30" t="inlineStr">
        <is>
          <t>scope1</t>
        </is>
      </c>
      <c r="J30" t="inlineStr">
        <is>
          <t>diesel</t>
        </is>
      </c>
      <c r="K30" t="inlineStr">
        <is>
          <t>diesel @ 2.558748</t>
        </is>
      </c>
      <c r="M30" t="inlineStr"/>
      <c r="N30" t="inlineStr">
        <is>
          <t>spend</t>
        </is>
      </c>
      <c r="O30" s="11">
        <f>IFERROR(VLOOKUP(K30,'Factors'!$A$2:$E$160,2,FALSE),0)</f>
        <v>2.558748</v>
      </c>
      <c r="P30" s="7">
        <f>H30*O30/1000</f>
        <v>4.7002921386</v>
      </c>
      <c r="Q30" s="12" t="n">
        <v>0.98</v>
      </c>
    </row>
    <row r="31">
      <c r="A31" t="inlineStr">
        <is>
          <t>R-42</t>
        </is>
      </c>
      <c r="B31" t="inlineStr">
        <is>
          <t>Google India</t>
        </is>
      </c>
      <c r="C31" t="inlineStr">
        <is>
          <t>Advertisement</t>
        </is>
      </c>
      <c r="D31" t="inlineStr">
        <is>
          <t>27-02-2025</t>
        </is>
      </c>
      <c r="E31" t="inlineStr">
        <is>
          <t>INR</t>
        </is>
      </c>
      <c r="F31" s="10" t="n">
        <v>22500</v>
      </c>
      <c r="G31" t="n">
        <v>0.012</v>
      </c>
      <c r="H31" s="10" t="n">
        <v>270</v>
      </c>
      <c r="I31" t="inlineStr">
        <is>
          <t>scope3</t>
        </is>
      </c>
      <c r="J31" t="inlineStr">
        <is>
          <t>marketing_advertising</t>
        </is>
      </c>
      <c r="K31" t="inlineStr">
        <is>
          <t>marketing_advertising @ 0.878628</t>
        </is>
      </c>
      <c r="M31" t="inlineStr"/>
      <c r="N31" t="inlineStr">
        <is>
          <t>spend</t>
        </is>
      </c>
      <c r="O31" s="11">
        <f>IFERROR(VLOOKUP(K31,'Factors'!$A$2:$E$160,2,FALSE),0)</f>
        <v>0.878628</v>
      </c>
      <c r="P31" s="7">
        <f>H31*O31/1000</f>
        <v>0.23722956</v>
      </c>
      <c r="Q31" s="12" t="n">
        <v>0.8</v>
      </c>
    </row>
    <row r="32">
      <c r="A32" t="inlineStr">
        <is>
          <t>R-43</t>
        </is>
      </c>
      <c r="B32" t="inlineStr">
        <is>
          <t>Metro Cash and Carry</t>
        </is>
      </c>
      <c r="C32" t="inlineStr">
        <is>
          <t>Purchase of Food Items</t>
        </is>
      </c>
      <c r="D32" t="inlineStr">
        <is>
          <t>27-02-2025</t>
        </is>
      </c>
      <c r="E32" t="inlineStr">
        <is>
          <t>INR</t>
        </is>
      </c>
      <c r="F32" s="10" t="n">
        <v>1445074</v>
      </c>
      <c r="G32" t="n">
        <v>0.012</v>
      </c>
      <c r="H32" s="10" t="n">
        <v>17340.89</v>
      </c>
      <c r="I32" t="inlineStr">
        <is>
          <t>scope3</t>
        </is>
      </c>
      <c r="J32" t="inlineStr">
        <is>
          <t>food_manufacturing</t>
        </is>
      </c>
      <c r="K32" t="inlineStr">
        <is>
          <t>food_manufacturing @ 0.551236</t>
        </is>
      </c>
      <c r="M32" t="inlineStr"/>
      <c r="N32" t="inlineStr">
        <is>
          <t>spend</t>
        </is>
      </c>
      <c r="O32" s="11">
        <f>IFERROR(VLOOKUP(K32,'Factors'!$A$2:$E$160,2,FALSE),0)</f>
        <v>0.551236</v>
      </c>
      <c r="P32" s="7">
        <f>H32*O32/1000</f>
        <v>9.55892284004</v>
      </c>
      <c r="Q32" s="12" t="n">
        <v>0.65</v>
      </c>
    </row>
    <row r="33">
      <c r="A33" t="inlineStr">
        <is>
          <t>R-46</t>
        </is>
      </c>
      <c r="B33" t="inlineStr">
        <is>
          <t>MSEDCL</t>
        </is>
      </c>
      <c r="C33" t="inlineStr">
        <is>
          <t>Electricity Charges</t>
        </is>
      </c>
      <c r="D33" t="inlineStr">
        <is>
          <t>08-03-2025</t>
        </is>
      </c>
      <c r="E33" t="inlineStr">
        <is>
          <t>INR</t>
        </is>
      </c>
      <c r="F33" s="10" t="n">
        <v>58829</v>
      </c>
      <c r="G33" t="n">
        <v>0.012</v>
      </c>
      <c r="H33" s="10" t="n">
        <v>705.95</v>
      </c>
      <c r="I33" t="inlineStr">
        <is>
          <t>scope2</t>
        </is>
      </c>
      <c r="J33" t="inlineStr">
        <is>
          <t>electricity</t>
        </is>
      </c>
      <c r="K33" t="inlineStr">
        <is>
          <t>electricity</t>
        </is>
      </c>
      <c r="M33" t="inlineStr"/>
      <c r="N33" t="inlineStr">
        <is>
          <t>spend</t>
        </is>
      </c>
      <c r="O33" s="11">
        <f>IFERROR(VLOOKUP(K33,'Factors'!$A$2:$E$160,2,FALSE),0)</f>
        <v>5.93</v>
      </c>
      <c r="P33" s="7">
        <f>H33*O33/1000</f>
        <v>4.1862835</v>
      </c>
      <c r="Q33" s="12" t="n">
        <v>0.97</v>
      </c>
    </row>
    <row r="34">
      <c r="A34" t="inlineStr">
        <is>
          <t>R-48</t>
        </is>
      </c>
      <c r="B34" t="inlineStr">
        <is>
          <t>HP Petrol Pump</t>
        </is>
      </c>
      <c r="C34" t="inlineStr">
        <is>
          <t>Petrol Two Wheeler</t>
        </is>
      </c>
      <c r="D34" t="inlineStr">
        <is>
          <t>08-03-2025</t>
        </is>
      </c>
      <c r="E34" t="inlineStr">
        <is>
          <t>INR</t>
        </is>
      </c>
      <c r="F34" s="10" t="n">
        <v>4426</v>
      </c>
      <c r="G34" t="n">
        <v>0.012</v>
      </c>
      <c r="H34" s="10" t="n">
        <v>53.11</v>
      </c>
      <c r="I34" t="inlineStr">
        <is>
          <t>scope1</t>
        </is>
      </c>
      <c r="J34" t="inlineStr">
        <is>
          <t>gasoline</t>
        </is>
      </c>
      <c r="K34" t="inlineStr">
        <is>
          <t>gasoline @ 1.966225</t>
        </is>
      </c>
      <c r="M34" t="inlineStr"/>
      <c r="N34" t="inlineStr">
        <is>
          <t>spend</t>
        </is>
      </c>
      <c r="O34" s="11">
        <f>IFERROR(VLOOKUP(K34,'Factors'!$A$2:$E$160,2,FALSE),0)</f>
        <v>1.966225</v>
      </c>
      <c r="P34" s="7">
        <f>H34*O34/1000</f>
        <v>0.10442620975</v>
      </c>
      <c r="Q34" s="12" t="n">
        <v>0.65</v>
      </c>
    </row>
    <row r="35">
      <c r="A35" t="inlineStr">
        <is>
          <t>R-50</t>
        </is>
      </c>
      <c r="B35" t="inlineStr">
        <is>
          <t>MNGL</t>
        </is>
      </c>
      <c r="C35" t="inlineStr">
        <is>
          <t>PNG Gas Charges</t>
        </is>
      </c>
      <c r="D35" t="inlineStr">
        <is>
          <t>12-03-2025</t>
        </is>
      </c>
      <c r="E35" t="inlineStr">
        <is>
          <t>INR</t>
        </is>
      </c>
      <c r="F35" s="10" t="n">
        <v>43270</v>
      </c>
      <c r="G35" t="n">
        <v>0.012</v>
      </c>
      <c r="H35" s="10" t="n">
        <v>519.24</v>
      </c>
      <c r="I35" t="inlineStr">
        <is>
          <t>scope1</t>
        </is>
      </c>
      <c r="J35" t="inlineStr">
        <is>
          <t>natural_gas</t>
        </is>
      </c>
      <c r="K35" t="inlineStr">
        <is>
          <t>natural_gas</t>
        </is>
      </c>
      <c r="M35" t="inlineStr"/>
      <c r="N35" t="inlineStr">
        <is>
          <t>spend</t>
        </is>
      </c>
      <c r="O35" s="11">
        <f>IFERROR(VLOOKUP(K35,'Factors'!$A$2:$E$160,2,FALSE),0)</f>
        <v>5.311</v>
      </c>
      <c r="P35" s="7">
        <f>H35*O35/1000</f>
        <v>2.75768364</v>
      </c>
      <c r="Q35" s="12" t="n">
        <v>0.8</v>
      </c>
    </row>
    <row r="36">
      <c r="A36" t="inlineStr">
        <is>
          <t>R-51</t>
        </is>
      </c>
      <c r="B36" t="inlineStr">
        <is>
          <t>Blue Dart Express</t>
        </is>
      </c>
      <c r="C36" t="inlineStr">
        <is>
          <t>Courier Charges</t>
        </is>
      </c>
      <c r="D36" t="inlineStr">
        <is>
          <t>12-03-2025</t>
        </is>
      </c>
      <c r="E36" t="inlineStr">
        <is>
          <t>INR</t>
        </is>
      </c>
      <c r="F36" s="10" t="n">
        <v>5580</v>
      </c>
      <c r="G36" t="n">
        <v>0.012</v>
      </c>
      <c r="H36" s="10" t="n">
        <v>66.95999999999999</v>
      </c>
      <c r="I36" t="inlineStr">
        <is>
          <t>scope3</t>
        </is>
      </c>
      <c r="J36" t="inlineStr">
        <is>
          <t>courier_delivery</t>
        </is>
      </c>
      <c r="K36" t="inlineStr">
        <is>
          <t>courier_delivery @ 0.666786</t>
        </is>
      </c>
      <c r="M36" t="inlineStr"/>
      <c r="N36" t="inlineStr">
        <is>
          <t>spend</t>
        </is>
      </c>
      <c r="O36" s="11">
        <f>IFERROR(VLOOKUP(K36,'Factors'!$A$2:$E$160,2,FALSE),0)</f>
        <v>0.666786</v>
      </c>
      <c r="P36" s="7">
        <f>H36*O36/1000</f>
        <v>0.044647990559999996</v>
      </c>
      <c r="Q36" s="12" t="n">
        <v>0.97</v>
      </c>
    </row>
    <row r="37">
      <c r="A37" t="inlineStr">
        <is>
          <t>R-52</t>
        </is>
      </c>
      <c r="B37" t="inlineStr">
        <is>
          <t>Amazon Web Services India</t>
        </is>
      </c>
      <c r="C37" t="inlineStr">
        <is>
          <t>Cloud Hosting</t>
        </is>
      </c>
      <c r="D37" t="inlineStr">
        <is>
          <t>17-03-2025</t>
        </is>
      </c>
      <c r="E37" t="inlineStr">
        <is>
          <t>INR</t>
        </is>
      </c>
      <c r="F37" s="10" t="n">
        <v>17486</v>
      </c>
      <c r="G37" t="n">
        <v>0.012</v>
      </c>
      <c r="H37" s="10" t="n">
        <v>209.83</v>
      </c>
      <c r="I37" t="inlineStr">
        <is>
          <t>scope3</t>
        </is>
      </c>
      <c r="J37" t="inlineStr">
        <is>
          <t>cloud_services</t>
        </is>
      </c>
      <c r="K37" t="inlineStr">
        <is>
          <t>cloud_services @ 0.523259</t>
        </is>
      </c>
      <c r="M37" t="inlineStr"/>
      <c r="N37" t="inlineStr">
        <is>
          <t>spend</t>
        </is>
      </c>
      <c r="O37" s="11">
        <f>IFERROR(VLOOKUP(K37,'Factors'!$A$2:$E$160,2,FALSE),0)</f>
        <v>0.523259</v>
      </c>
      <c r="P37" s="7">
        <f>H37*O37/1000</f>
        <v>0.10979543597000001</v>
      </c>
      <c r="Q37" s="12" t="n">
        <v>0.99</v>
      </c>
    </row>
    <row r="38">
      <c r="A38" t="inlineStr">
        <is>
          <t>R-53</t>
        </is>
      </c>
      <c r="B38" t="inlineStr">
        <is>
          <t>Microsoft India</t>
        </is>
      </c>
      <c r="C38" t="inlineStr">
        <is>
          <t>Software Subscription</t>
        </is>
      </c>
      <c r="D38" t="inlineStr">
        <is>
          <t>17-03-2025</t>
        </is>
      </c>
      <c r="E38" t="inlineStr">
        <is>
          <t>INR</t>
        </is>
      </c>
      <c r="F38" s="10" t="n">
        <v>11000</v>
      </c>
      <c r="G38" t="n">
        <v>0.012</v>
      </c>
      <c r="H38" s="10" t="n">
        <v>132</v>
      </c>
      <c r="I38" t="inlineStr">
        <is>
          <t>scope3</t>
        </is>
      </c>
      <c r="J38" t="inlineStr">
        <is>
          <t>software_subscriptions</t>
        </is>
      </c>
      <c r="K38" t="inlineStr">
        <is>
          <t>software_subscriptions @ 0.802097</t>
        </is>
      </c>
      <c r="M38" t="inlineStr"/>
      <c r="N38" t="inlineStr">
        <is>
          <t>spend</t>
        </is>
      </c>
      <c r="O38" s="11">
        <f>IFERROR(VLOOKUP(K38,'Factors'!$A$2:$E$160,2,FALSE),0)</f>
        <v>0.802097</v>
      </c>
      <c r="P38" s="7">
        <f>H38*O38/1000</f>
        <v>0.10587680399999999</v>
      </c>
      <c r="Q38" s="12" t="n">
        <v>0.9</v>
      </c>
    </row>
    <row r="39">
      <c r="A39" t="inlineStr">
        <is>
          <t>R-54</t>
        </is>
      </c>
      <c r="B39" t="inlineStr">
        <is>
          <t>Airtel Business</t>
        </is>
      </c>
      <c r="C39" t="inlineStr">
        <is>
          <t>Internet and Telephone</t>
        </is>
      </c>
      <c r="D39" t="inlineStr">
        <is>
          <t>17-03-2025</t>
        </is>
      </c>
      <c r="E39" t="inlineStr">
        <is>
          <t>INR</t>
        </is>
      </c>
      <c r="F39" s="10" t="n">
        <v>7750</v>
      </c>
      <c r="G39" t="n">
        <v>0.012</v>
      </c>
      <c r="H39" s="10" t="n">
        <v>93</v>
      </c>
      <c r="I39" t="inlineStr">
        <is>
          <t>scope3</t>
        </is>
      </c>
      <c r="J39" t="inlineStr">
        <is>
          <t>telecommunications</t>
        </is>
      </c>
      <c r="K39" t="inlineStr">
        <is>
          <t>telecommunications @ 2.117025</t>
        </is>
      </c>
      <c r="M39" t="inlineStr"/>
      <c r="N39" t="inlineStr">
        <is>
          <t>spend</t>
        </is>
      </c>
      <c r="O39" s="11">
        <f>IFERROR(VLOOKUP(K39,'Factors'!$A$2:$E$160,2,FALSE),0)</f>
        <v>2.117025</v>
      </c>
      <c r="P39" s="7">
        <f>H39*O39/1000</f>
        <v>0.196883325</v>
      </c>
      <c r="Q39" s="12" t="n">
        <v>0.96</v>
      </c>
    </row>
    <row r="40">
      <c r="A40" t="inlineStr">
        <is>
          <t>R-56</t>
        </is>
      </c>
      <c r="B40" t="inlineStr">
        <is>
          <t>Pune Municipal Corporation</t>
        </is>
      </c>
      <c r="C40" t="inlineStr">
        <is>
          <t>Water Charges</t>
        </is>
      </c>
      <c r="D40" t="inlineStr">
        <is>
          <t>22-03-2025</t>
        </is>
      </c>
      <c r="E40" t="inlineStr">
        <is>
          <t>INR</t>
        </is>
      </c>
      <c r="F40" s="10" t="n">
        <v>5206</v>
      </c>
      <c r="G40" t="n">
        <v>0.012</v>
      </c>
      <c r="H40" s="10" t="n">
        <v>62.47</v>
      </c>
      <c r="I40" t="inlineStr">
        <is>
          <t>scope3</t>
        </is>
      </c>
      <c r="J40" t="inlineStr">
        <is>
          <t>water_utility</t>
        </is>
      </c>
      <c r="K40" t="inlineStr">
        <is>
          <t>water_utility @ 1.433029</t>
        </is>
      </c>
      <c r="M40" t="inlineStr"/>
      <c r="N40" t="inlineStr">
        <is>
          <t>spend</t>
        </is>
      </c>
      <c r="O40" s="11">
        <f>IFERROR(VLOOKUP(K40,'Factors'!$A$2:$E$160,2,FALSE),0)</f>
        <v>1.433029</v>
      </c>
      <c r="P40" s="7">
        <f>H40*O40/1000</f>
        <v>0.08952132163</v>
      </c>
      <c r="Q40" s="12" t="n">
        <v>0.8</v>
      </c>
    </row>
    <row r="41">
      <c r="A41" t="inlineStr">
        <is>
          <t>R-59</t>
        </is>
      </c>
      <c r="B41" t="inlineStr">
        <is>
          <t>PMC Waste Management</t>
        </is>
      </c>
      <c r="C41" t="inlineStr">
        <is>
          <t>Waste Collection</t>
        </is>
      </c>
      <c r="D41" t="inlineStr">
        <is>
          <t>22-03-2025</t>
        </is>
      </c>
      <c r="E41" t="inlineStr">
        <is>
          <t>INR</t>
        </is>
      </c>
      <c r="F41" s="10" t="n">
        <v>12000</v>
      </c>
      <c r="G41" t="n">
        <v>0.012</v>
      </c>
      <c r="H41" s="10" t="n">
        <v>144</v>
      </c>
      <c r="I41" t="inlineStr">
        <is>
          <t>scope3</t>
        </is>
      </c>
      <c r="J41" t="inlineStr">
        <is>
          <t>waste_disposal</t>
        </is>
      </c>
      <c r="K41" t="inlineStr">
        <is>
          <t>waste_disposal @ 4.12113</t>
        </is>
      </c>
      <c r="M41" t="inlineStr"/>
      <c r="N41" t="inlineStr">
        <is>
          <t>spend</t>
        </is>
      </c>
      <c r="O41" s="11">
        <f>IFERROR(VLOOKUP(K41,'Factors'!$A$2:$E$160,2,FALSE),0)</f>
        <v>4.12113</v>
      </c>
      <c r="P41" s="7">
        <f>H41*O41/1000</f>
        <v>0.59344272</v>
      </c>
      <c r="Q41" s="12" t="n">
        <v>0.65</v>
      </c>
    </row>
    <row r="42">
      <c r="A42" t="inlineStr">
        <is>
          <t>R-60</t>
        </is>
      </c>
      <c r="B42" t="inlineStr">
        <is>
          <t>HP Petrol Pump</t>
        </is>
      </c>
      <c r="C42" t="inlineStr">
        <is>
          <t>Petrol Two Wheeler</t>
        </is>
      </c>
      <c r="D42" t="inlineStr">
        <is>
          <t>22-03-2025</t>
        </is>
      </c>
      <c r="E42" t="inlineStr">
        <is>
          <t>INR</t>
        </is>
      </c>
      <c r="F42" s="10" t="n">
        <v>4147</v>
      </c>
      <c r="G42" t="n">
        <v>0.012</v>
      </c>
      <c r="H42" s="10" t="n">
        <v>49.76</v>
      </c>
      <c r="I42" t="inlineStr">
        <is>
          <t>scope1</t>
        </is>
      </c>
      <c r="J42" t="inlineStr">
        <is>
          <t>gasoline</t>
        </is>
      </c>
      <c r="K42" t="inlineStr">
        <is>
          <t>gasoline @ 1.966309</t>
        </is>
      </c>
      <c r="M42" t="inlineStr"/>
      <c r="N42" t="inlineStr">
        <is>
          <t>spend</t>
        </is>
      </c>
      <c r="O42" s="11">
        <f>IFERROR(VLOOKUP(K42,'Factors'!$A$2:$E$160,2,FALSE),0)</f>
        <v>1.966309</v>
      </c>
      <c r="P42" s="7">
        <f>H42*O42/1000</f>
        <v>0.09784353584</v>
      </c>
      <c r="Q42" s="12" t="n">
        <v>0.65</v>
      </c>
    </row>
    <row r="43">
      <c r="A43" t="inlineStr">
        <is>
          <t>R-61</t>
        </is>
      </c>
      <c r="B43" t="inlineStr">
        <is>
          <t>Indian Oil HSD Diesel</t>
        </is>
      </c>
      <c r="C43" t="inlineStr">
        <is>
          <t>Vehicle Fuel Diesel</t>
        </is>
      </c>
      <c r="D43" t="inlineStr">
        <is>
          <t>22-03-2025</t>
        </is>
      </c>
      <c r="E43" t="inlineStr">
        <is>
          <t>INR</t>
        </is>
      </c>
      <c r="F43" s="10" t="n">
        <v>152822</v>
      </c>
      <c r="G43" t="n">
        <v>0.012</v>
      </c>
      <c r="H43" s="10" t="n">
        <v>1833.86</v>
      </c>
      <c r="I43" t="inlineStr">
        <is>
          <t>scope1</t>
        </is>
      </c>
      <c r="J43" t="inlineStr">
        <is>
          <t>diesel</t>
        </is>
      </c>
      <c r="K43" t="inlineStr">
        <is>
          <t>diesel @ 2.558756</t>
        </is>
      </c>
      <c r="M43" t="inlineStr"/>
      <c r="N43" t="inlineStr">
        <is>
          <t>spend</t>
        </is>
      </c>
      <c r="O43" s="11">
        <f>IFERROR(VLOOKUP(K43,'Factors'!$A$2:$E$160,2,FALSE),0)</f>
        <v>2.558756</v>
      </c>
      <c r="P43" s="7">
        <f>H43*O43/1000</f>
        <v>4.692400278159999</v>
      </c>
      <c r="Q43" s="12" t="n">
        <v>0.98</v>
      </c>
    </row>
    <row r="44">
      <c r="A44" t="inlineStr">
        <is>
          <t>R-63</t>
        </is>
      </c>
      <c r="B44" t="inlineStr">
        <is>
          <t>Google India</t>
        </is>
      </c>
      <c r="C44" t="inlineStr">
        <is>
          <t>Advertisement</t>
        </is>
      </c>
      <c r="D44" t="inlineStr">
        <is>
          <t>27-03-2025</t>
        </is>
      </c>
      <c r="E44" t="inlineStr">
        <is>
          <t>INR</t>
        </is>
      </c>
      <c r="F44" s="10" t="n">
        <v>22500</v>
      </c>
      <c r="G44" t="n">
        <v>0.012</v>
      </c>
      <c r="H44" s="10" t="n">
        <v>270</v>
      </c>
      <c r="I44" t="inlineStr">
        <is>
          <t>scope3</t>
        </is>
      </c>
      <c r="J44" t="inlineStr">
        <is>
          <t>marketing_advertising</t>
        </is>
      </c>
      <c r="K44" t="inlineStr">
        <is>
          <t>marketing_advertising @ 0.884005</t>
        </is>
      </c>
      <c r="M44" t="inlineStr"/>
      <c r="N44" t="inlineStr">
        <is>
          <t>spend</t>
        </is>
      </c>
      <c r="O44" s="11">
        <f>IFERROR(VLOOKUP(K44,'Factors'!$A$2:$E$160,2,FALSE),0)</f>
        <v>0.884005</v>
      </c>
      <c r="P44" s="7">
        <f>H44*O44/1000</f>
        <v>0.23868135000000001</v>
      </c>
      <c r="Q44" s="12" t="n">
        <v>0.8</v>
      </c>
    </row>
    <row r="45">
      <c r="A45" t="inlineStr">
        <is>
          <t>R-64</t>
        </is>
      </c>
      <c r="B45" t="inlineStr">
        <is>
          <t>Metro Cash and Carry</t>
        </is>
      </c>
      <c r="C45" t="inlineStr">
        <is>
          <t>Purchase of Food Items</t>
        </is>
      </c>
      <c r="D45" t="inlineStr">
        <is>
          <t>27-03-2025</t>
        </is>
      </c>
      <c r="E45" t="inlineStr">
        <is>
          <t>INR</t>
        </is>
      </c>
      <c r="F45" s="10" t="n">
        <v>1632860</v>
      </c>
      <c r="G45" t="n">
        <v>0.012</v>
      </c>
      <c r="H45" s="10" t="n">
        <v>19594.32</v>
      </c>
      <c r="I45" t="inlineStr">
        <is>
          <t>scope3</t>
        </is>
      </c>
      <c r="J45" t="inlineStr">
        <is>
          <t>food_manufacturing</t>
        </is>
      </c>
      <c r="K45" t="inlineStr">
        <is>
          <t>food_manufacturing @ 0.55461</t>
        </is>
      </c>
      <c r="M45" t="inlineStr"/>
      <c r="N45" t="inlineStr">
        <is>
          <t>spend</t>
        </is>
      </c>
      <c r="O45" s="11">
        <f>IFERROR(VLOOKUP(K45,'Factors'!$A$2:$E$160,2,FALSE),0)</f>
        <v>0.55461</v>
      </c>
      <c r="P45" s="7">
        <f>H45*O45/1000</f>
        <v>10.8672058152</v>
      </c>
      <c r="Q45" s="12" t="n">
        <v>0.65</v>
      </c>
    </row>
    <row r="46">
      <c r="A46" t="inlineStr">
        <is>
          <t>R-67</t>
        </is>
      </c>
      <c r="B46" t="inlineStr">
        <is>
          <t>MSEDCL</t>
        </is>
      </c>
      <c r="C46" t="inlineStr">
        <is>
          <t>Electricity Charges</t>
        </is>
      </c>
      <c r="D46" t="inlineStr">
        <is>
          <t>08-04-2025</t>
        </is>
      </c>
      <c r="E46" t="inlineStr">
        <is>
          <t>INR</t>
        </is>
      </c>
      <c r="F46" s="10" t="n">
        <v>51799</v>
      </c>
      <c r="G46" t="n">
        <v>0.012</v>
      </c>
      <c r="H46" s="10" t="n">
        <v>621.59</v>
      </c>
      <c r="I46" t="inlineStr">
        <is>
          <t>scope2</t>
        </is>
      </c>
      <c r="J46" t="inlineStr">
        <is>
          <t>electricity</t>
        </is>
      </c>
      <c r="K46" t="inlineStr">
        <is>
          <t>electricity</t>
        </is>
      </c>
      <c r="M46" t="inlineStr"/>
      <c r="N46" t="inlineStr">
        <is>
          <t>spend</t>
        </is>
      </c>
      <c r="O46" s="11">
        <f>IFERROR(VLOOKUP(K46,'Factors'!$A$2:$E$160,2,FALSE),0)</f>
        <v>5.93</v>
      </c>
      <c r="P46" s="7">
        <f>H46*O46/1000</f>
        <v>3.6860287</v>
      </c>
      <c r="Q46" s="12" t="n">
        <v>0.97</v>
      </c>
    </row>
    <row r="47">
      <c r="A47" t="inlineStr">
        <is>
          <t>R-68</t>
        </is>
      </c>
      <c r="B47" t="inlineStr">
        <is>
          <t>IndiGo</t>
        </is>
      </c>
      <c r="C47" t="inlineStr">
        <is>
          <t>Air Travel</t>
        </is>
      </c>
      <c r="D47" t="inlineStr">
        <is>
          <t>08-04-2025</t>
        </is>
      </c>
      <c r="E47" t="inlineStr">
        <is>
          <t>INR</t>
        </is>
      </c>
      <c r="F47" s="10" t="n">
        <v>19500</v>
      </c>
      <c r="G47" t="n">
        <v>0.012</v>
      </c>
      <c r="H47" s="10" t="n">
        <v>234</v>
      </c>
      <c r="I47" t="inlineStr">
        <is>
          <t>scope3</t>
        </is>
      </c>
      <c r="J47" t="inlineStr">
        <is>
          <t>business_travel_air</t>
        </is>
      </c>
      <c r="K47" t="inlineStr">
        <is>
          <t>business_travel_air @ 2.349287</t>
        </is>
      </c>
      <c r="M47" t="inlineStr"/>
      <c r="N47" t="inlineStr">
        <is>
          <t>spend</t>
        </is>
      </c>
      <c r="O47" s="11">
        <f>IFERROR(VLOOKUP(K47,'Factors'!$A$2:$E$160,2,FALSE),0)</f>
        <v>2.349287</v>
      </c>
      <c r="P47" s="7">
        <f>H47*O47/1000</f>
        <v>0.549733158</v>
      </c>
      <c r="Q47" s="12" t="n">
        <v>0.97</v>
      </c>
    </row>
    <row r="48">
      <c r="A48" t="inlineStr">
        <is>
          <t>R-70</t>
        </is>
      </c>
      <c r="B48" t="inlineStr">
        <is>
          <t>HP Petrol Pump</t>
        </is>
      </c>
      <c r="C48" t="inlineStr">
        <is>
          <t>Petrol Two Wheeler</t>
        </is>
      </c>
      <c r="D48" t="inlineStr">
        <is>
          <t>08-04-2025</t>
        </is>
      </c>
      <c r="E48" t="inlineStr">
        <is>
          <t>INR</t>
        </is>
      </c>
      <c r="F48" s="10" t="n">
        <v>4305</v>
      </c>
      <c r="G48" t="n">
        <v>0.012</v>
      </c>
      <c r="H48" s="10" t="n">
        <v>51.66</v>
      </c>
      <c r="I48" t="inlineStr">
        <is>
          <t>scope1</t>
        </is>
      </c>
      <c r="J48" t="inlineStr">
        <is>
          <t>gasoline</t>
        </is>
      </c>
      <c r="K48" t="inlineStr">
        <is>
          <t>gasoline @ 1.966151</t>
        </is>
      </c>
      <c r="M48" t="inlineStr"/>
      <c r="N48" t="inlineStr">
        <is>
          <t>spend</t>
        </is>
      </c>
      <c r="O48" s="11">
        <f>IFERROR(VLOOKUP(K48,'Factors'!$A$2:$E$160,2,FALSE),0)</f>
        <v>1.966151</v>
      </c>
      <c r="P48" s="7">
        <f>H48*O48/1000</f>
        <v>0.10157136066</v>
      </c>
      <c r="Q48" s="12" t="n">
        <v>0.65</v>
      </c>
    </row>
    <row r="49">
      <c r="A49" t="inlineStr">
        <is>
          <t>R-72</t>
        </is>
      </c>
      <c r="B49" t="inlineStr">
        <is>
          <t>MNGL</t>
        </is>
      </c>
      <c r="C49" t="inlineStr">
        <is>
          <t>PNG Gas Charges</t>
        </is>
      </c>
      <c r="D49" t="inlineStr">
        <is>
          <t>12-04-2025</t>
        </is>
      </c>
      <c r="E49" t="inlineStr">
        <is>
          <t>INR</t>
        </is>
      </c>
      <c r="F49" s="10" t="n">
        <v>11306</v>
      </c>
      <c r="G49" t="n">
        <v>0.012</v>
      </c>
      <c r="H49" s="10" t="n">
        <v>135.67</v>
      </c>
      <c r="I49" t="inlineStr">
        <is>
          <t>scope1</t>
        </is>
      </c>
      <c r="J49" t="inlineStr">
        <is>
          <t>natural_gas</t>
        </is>
      </c>
      <c r="K49" t="inlineStr">
        <is>
          <t>natural_gas</t>
        </is>
      </c>
      <c r="M49" t="inlineStr"/>
      <c r="N49" t="inlineStr">
        <is>
          <t>spend</t>
        </is>
      </c>
      <c r="O49" s="11">
        <f>IFERROR(VLOOKUP(K49,'Factors'!$A$2:$E$160,2,FALSE),0)</f>
        <v>5.311</v>
      </c>
      <c r="P49" s="7">
        <f>H49*O49/1000</f>
        <v>0.72054337</v>
      </c>
      <c r="Q49" s="12" t="n">
        <v>0.8</v>
      </c>
    </row>
    <row r="50">
      <c r="A50" t="inlineStr">
        <is>
          <t>R-73</t>
        </is>
      </c>
      <c r="B50" t="inlineStr">
        <is>
          <t>Savaari Car Rentals</t>
        </is>
      </c>
      <c r="C50" t="inlineStr">
        <is>
          <t>Cab Hire</t>
        </is>
      </c>
      <c r="D50" t="inlineStr">
        <is>
          <t>12-04-2025</t>
        </is>
      </c>
      <c r="E50" t="inlineStr">
        <is>
          <t>INR</t>
        </is>
      </c>
      <c r="F50" s="10" t="n">
        <v>6000</v>
      </c>
      <c r="G50" t="n">
        <v>0.012</v>
      </c>
      <c r="H50" s="10" t="n">
        <v>72</v>
      </c>
      <c r="I50" t="inlineStr">
        <is>
          <t>scope3</t>
        </is>
      </c>
      <c r="J50" t="inlineStr">
        <is>
          <t>business_travel_ground</t>
        </is>
      </c>
      <c r="K50" t="inlineStr">
        <is>
          <t>business_travel_ground @ 0.760495</t>
        </is>
      </c>
      <c r="M50" t="inlineStr"/>
      <c r="N50" t="inlineStr">
        <is>
          <t>spend</t>
        </is>
      </c>
      <c r="O50" s="11">
        <f>IFERROR(VLOOKUP(K50,'Factors'!$A$2:$E$160,2,FALSE),0)</f>
        <v>0.760495</v>
      </c>
      <c r="P50" s="7">
        <f>H50*O50/1000</f>
        <v>0.05475564</v>
      </c>
      <c r="Q50" s="12" t="n">
        <v>0.65</v>
      </c>
    </row>
    <row r="51">
      <c r="A51" t="inlineStr">
        <is>
          <t>R-74</t>
        </is>
      </c>
      <c r="B51" t="inlineStr">
        <is>
          <t>Blue Dart Express</t>
        </is>
      </c>
      <c r="C51" t="inlineStr">
        <is>
          <t>Courier Charges</t>
        </is>
      </c>
      <c r="D51" t="inlineStr">
        <is>
          <t>12-04-2025</t>
        </is>
      </c>
      <c r="E51" t="inlineStr">
        <is>
          <t>INR</t>
        </is>
      </c>
      <c r="F51" s="10" t="n">
        <v>5865</v>
      </c>
      <c r="G51" t="n">
        <v>0.012</v>
      </c>
      <c r="H51" s="10" t="n">
        <v>70.38</v>
      </c>
      <c r="I51" t="inlineStr">
        <is>
          <t>scope3</t>
        </is>
      </c>
      <c r="J51" t="inlineStr">
        <is>
          <t>courier_delivery</t>
        </is>
      </c>
      <c r="K51" t="inlineStr">
        <is>
          <t>courier_delivery @ 0.674036</t>
        </is>
      </c>
      <c r="M51" t="inlineStr"/>
      <c r="N51" t="inlineStr">
        <is>
          <t>spend</t>
        </is>
      </c>
      <c r="O51" s="11">
        <f>IFERROR(VLOOKUP(K51,'Factors'!$A$2:$E$160,2,FALSE),0)</f>
        <v>0.674036</v>
      </c>
      <c r="P51" s="7">
        <f>H51*O51/1000</f>
        <v>0.04743865367999999</v>
      </c>
      <c r="Q51" s="12" t="n">
        <v>0.97</v>
      </c>
    </row>
    <row r="52">
      <c r="A52" t="inlineStr">
        <is>
          <t>R-75</t>
        </is>
      </c>
      <c r="B52" t="inlineStr">
        <is>
          <t>Taj Hotels</t>
        </is>
      </c>
      <c r="C52" t="inlineStr">
        <is>
          <t>Hotel Stay</t>
        </is>
      </c>
      <c r="D52" t="inlineStr">
        <is>
          <t>12-04-2025</t>
        </is>
      </c>
      <c r="E52" t="inlineStr">
        <is>
          <t>INR</t>
        </is>
      </c>
      <c r="F52" s="10" t="n">
        <v>15500</v>
      </c>
      <c r="G52" t="n">
        <v>0.012</v>
      </c>
      <c r="H52" s="10" t="n">
        <v>186</v>
      </c>
      <c r="I52" t="inlineStr">
        <is>
          <t>scope3</t>
        </is>
      </c>
      <c r="J52" t="inlineStr">
        <is>
          <t>business_travel_lodging</t>
        </is>
      </c>
      <c r="K52" t="inlineStr">
        <is>
          <t>business_travel_lodging @ 0.668828</t>
        </is>
      </c>
      <c r="M52" t="inlineStr"/>
      <c r="N52" t="inlineStr">
        <is>
          <t>spend</t>
        </is>
      </c>
      <c r="O52" s="11">
        <f>IFERROR(VLOOKUP(K52,'Factors'!$A$2:$E$160,2,FALSE),0)</f>
        <v>0.668828</v>
      </c>
      <c r="P52" s="7">
        <f>H52*O52/1000</f>
        <v>0.124402008</v>
      </c>
      <c r="Q52" s="12" t="n">
        <v>0.96</v>
      </c>
    </row>
    <row r="53">
      <c r="A53" t="inlineStr">
        <is>
          <t>R-76</t>
        </is>
      </c>
      <c r="B53" t="inlineStr">
        <is>
          <t>Indane LPG</t>
        </is>
      </c>
      <c r="C53" t="inlineStr">
        <is>
          <t>LPG Cylinders</t>
        </is>
      </c>
      <c r="D53" t="inlineStr">
        <is>
          <t>12-04-2025</t>
        </is>
      </c>
      <c r="E53" t="inlineStr">
        <is>
          <t>INR</t>
        </is>
      </c>
      <c r="F53" s="10" t="n">
        <v>13000</v>
      </c>
      <c r="G53" t="n">
        <v>0.012</v>
      </c>
      <c r="H53" s="10" t="n">
        <v>156</v>
      </c>
      <c r="I53" t="inlineStr">
        <is>
          <t>scope1</t>
        </is>
      </c>
      <c r="J53" t="inlineStr">
        <is>
          <t>propane</t>
        </is>
      </c>
      <c r="K53" t="inlineStr">
        <is>
          <t>propane</t>
        </is>
      </c>
      <c r="M53" t="inlineStr"/>
      <c r="N53" t="inlineStr">
        <is>
          <t>spend</t>
        </is>
      </c>
      <c r="O53" s="11">
        <f>IFERROR(VLOOKUP(K53,'Factors'!$A$2:$E$160,2,FALSE),0)</f>
        <v>2.1041</v>
      </c>
      <c r="P53" s="7">
        <f>H53*O53/1000</f>
        <v>0.3282396</v>
      </c>
      <c r="Q53" s="12" t="n">
        <v>0.8</v>
      </c>
    </row>
    <row r="54">
      <c r="A54" t="inlineStr">
        <is>
          <t>R-77</t>
        </is>
      </c>
      <c r="B54" t="inlineStr">
        <is>
          <t>Amazon Web Services India</t>
        </is>
      </c>
      <c r="C54" t="inlineStr">
        <is>
          <t>Cloud Hosting</t>
        </is>
      </c>
      <c r="D54" t="inlineStr">
        <is>
          <t>17-04-2025</t>
        </is>
      </c>
      <c r="E54" t="inlineStr">
        <is>
          <t>INR</t>
        </is>
      </c>
      <c r="F54" s="10" t="n">
        <v>15898</v>
      </c>
      <c r="G54" t="n">
        <v>0.012</v>
      </c>
      <c r="H54" s="10" t="n">
        <v>190.78</v>
      </c>
      <c r="I54" t="inlineStr">
        <is>
          <t>scope3</t>
        </is>
      </c>
      <c r="J54" t="inlineStr">
        <is>
          <t>cloud_services</t>
        </is>
      </c>
      <c r="K54" t="inlineStr">
        <is>
          <t>cloud_services @ 0.528932</t>
        </is>
      </c>
      <c r="M54" t="inlineStr"/>
      <c r="N54" t="inlineStr">
        <is>
          <t>spend</t>
        </is>
      </c>
      <c r="O54" s="11">
        <f>IFERROR(VLOOKUP(K54,'Factors'!$A$2:$E$160,2,FALSE),0)</f>
        <v>0.528932</v>
      </c>
      <c r="P54" s="7">
        <f>H54*O54/1000</f>
        <v>0.10090964695999999</v>
      </c>
      <c r="Q54" s="12" t="n">
        <v>0.99</v>
      </c>
    </row>
    <row r="55">
      <c r="A55" t="inlineStr">
        <is>
          <t>R-78</t>
        </is>
      </c>
      <c r="B55" t="inlineStr">
        <is>
          <t>Microsoft India</t>
        </is>
      </c>
      <c r="C55" t="inlineStr">
        <is>
          <t>Software Subscription</t>
        </is>
      </c>
      <c r="D55" t="inlineStr">
        <is>
          <t>17-04-2025</t>
        </is>
      </c>
      <c r="E55" t="inlineStr">
        <is>
          <t>INR</t>
        </is>
      </c>
      <c r="F55" s="10" t="n">
        <v>11000</v>
      </c>
      <c r="G55" t="n">
        <v>0.012</v>
      </c>
      <c r="H55" s="10" t="n">
        <v>132</v>
      </c>
      <c r="I55" t="inlineStr">
        <is>
          <t>scope3</t>
        </is>
      </c>
      <c r="J55" t="inlineStr">
        <is>
          <t>software_subscriptions</t>
        </is>
      </c>
      <c r="K55" t="inlineStr">
        <is>
          <t>software_subscriptions @ 0.810818</t>
        </is>
      </c>
      <c r="M55" t="inlineStr"/>
      <c r="N55" t="inlineStr">
        <is>
          <t>spend</t>
        </is>
      </c>
      <c r="O55" s="11">
        <f>IFERROR(VLOOKUP(K55,'Factors'!$A$2:$E$160,2,FALSE),0)</f>
        <v>0.810818</v>
      </c>
      <c r="P55" s="7">
        <f>H55*O55/1000</f>
        <v>0.10702797600000001</v>
      </c>
      <c r="Q55" s="12" t="n">
        <v>0.9</v>
      </c>
    </row>
    <row r="56">
      <c r="A56" t="inlineStr">
        <is>
          <t>R-79</t>
        </is>
      </c>
      <c r="B56" t="inlineStr">
        <is>
          <t>Airtel Business</t>
        </is>
      </c>
      <c r="C56" t="inlineStr">
        <is>
          <t>Internet and Telephone</t>
        </is>
      </c>
      <c r="D56" t="inlineStr">
        <is>
          <t>17-04-2025</t>
        </is>
      </c>
      <c r="E56" t="inlineStr">
        <is>
          <t>INR</t>
        </is>
      </c>
      <c r="F56" s="10" t="n">
        <v>7750</v>
      </c>
      <c r="G56" t="n">
        <v>0.012</v>
      </c>
      <c r="H56" s="10" t="n">
        <v>93</v>
      </c>
      <c r="I56" t="inlineStr">
        <is>
          <t>scope3</t>
        </is>
      </c>
      <c r="J56" t="inlineStr">
        <is>
          <t>telecommunications</t>
        </is>
      </c>
      <c r="K56" t="inlineStr">
        <is>
          <t>telecommunications @ 2.140042</t>
        </is>
      </c>
      <c r="M56" t="inlineStr"/>
      <c r="N56" t="inlineStr">
        <is>
          <t>spend</t>
        </is>
      </c>
      <c r="O56" s="11">
        <f>IFERROR(VLOOKUP(K56,'Factors'!$A$2:$E$160,2,FALSE),0)</f>
        <v>2.140042</v>
      </c>
      <c r="P56" s="7">
        <f>H56*O56/1000</f>
        <v>0.199023906</v>
      </c>
      <c r="Q56" s="12" t="n">
        <v>0.96</v>
      </c>
    </row>
    <row r="57">
      <c r="A57" t="inlineStr">
        <is>
          <t>R-80</t>
        </is>
      </c>
      <c r="B57" t="inlineStr">
        <is>
          <t>Om Packaging Industries</t>
        </is>
      </c>
      <c r="C57" t="inlineStr">
        <is>
          <t>Corrugated Boxes</t>
        </is>
      </c>
      <c r="D57" t="inlineStr">
        <is>
          <t>17-04-2025</t>
        </is>
      </c>
      <c r="E57" t="inlineStr">
        <is>
          <t>INR</t>
        </is>
      </c>
      <c r="F57" s="10" t="n">
        <v>28395</v>
      </c>
      <c r="G57" t="n">
        <v>0.012</v>
      </c>
      <c r="H57" s="10" t="n">
        <v>340.74</v>
      </c>
      <c r="I57" t="inlineStr">
        <is>
          <t>scope3</t>
        </is>
      </c>
      <c r="J57" t="inlineStr">
        <is>
          <t>paper_products</t>
        </is>
      </c>
      <c r="K57" t="inlineStr">
        <is>
          <t>paper_products @ 1.052782</t>
        </is>
      </c>
      <c r="M57" t="inlineStr"/>
      <c r="N57" t="inlineStr">
        <is>
          <t>spend</t>
        </is>
      </c>
      <c r="O57" s="11">
        <f>IFERROR(VLOOKUP(K57,'Factors'!$A$2:$E$160,2,FALSE),0)</f>
        <v>1.052782</v>
      </c>
      <c r="P57" s="7">
        <f>H57*O57/1000</f>
        <v>0.35872493868000005</v>
      </c>
      <c r="Q57" s="12" t="n">
        <v>0.8</v>
      </c>
    </row>
    <row r="58">
      <c r="A58" t="inlineStr">
        <is>
          <t>R-81</t>
        </is>
      </c>
      <c r="B58" t="inlineStr">
        <is>
          <t>VRL Logistics</t>
        </is>
      </c>
      <c r="C58" t="inlineStr">
        <is>
          <t>Freight Inward</t>
        </is>
      </c>
      <c r="D58" t="inlineStr">
        <is>
          <t>17-04-2025</t>
        </is>
      </c>
      <c r="E58" t="inlineStr">
        <is>
          <t>INR</t>
        </is>
      </c>
      <c r="F58" s="10" t="n">
        <v>95231</v>
      </c>
      <c r="G58" t="n">
        <v>0.012</v>
      </c>
      <c r="H58" s="10" t="n">
        <v>1142.77</v>
      </c>
      <c r="I58" t="inlineStr">
        <is>
          <t>scope3</t>
        </is>
      </c>
      <c r="J58" t="inlineStr">
        <is>
          <t>freight_shipping</t>
        </is>
      </c>
      <c r="K58" t="inlineStr">
        <is>
          <t>freight_shipping @ 0.921305</t>
        </is>
      </c>
      <c r="M58" t="inlineStr"/>
      <c r="N58" t="inlineStr">
        <is>
          <t>spend</t>
        </is>
      </c>
      <c r="O58" s="11">
        <f>IFERROR(VLOOKUP(K58,'Factors'!$A$2:$E$160,2,FALSE),0)</f>
        <v>0.921305</v>
      </c>
      <c r="P58" s="7">
        <f>H58*O58/1000</f>
        <v>1.0528397148500002</v>
      </c>
      <c r="Q58" s="12" t="n">
        <v>0.96</v>
      </c>
    </row>
    <row r="59">
      <c r="A59" t="inlineStr">
        <is>
          <t>R-82</t>
        </is>
      </c>
      <c r="B59" t="inlineStr">
        <is>
          <t>Pune Municipal Corporation</t>
        </is>
      </c>
      <c r="C59" t="inlineStr">
        <is>
          <t>Water Charges</t>
        </is>
      </c>
      <c r="D59" t="inlineStr">
        <is>
          <t>22-04-2025</t>
        </is>
      </c>
      <c r="E59" t="inlineStr">
        <is>
          <t>INR</t>
        </is>
      </c>
      <c r="F59" s="10" t="n">
        <v>5294</v>
      </c>
      <c r="G59" t="n">
        <v>0.012</v>
      </c>
      <c r="H59" s="10" t="n">
        <v>63.53</v>
      </c>
      <c r="I59" t="inlineStr">
        <is>
          <t>scope3</t>
        </is>
      </c>
      <c r="J59" t="inlineStr">
        <is>
          <t>water_utility</t>
        </is>
      </c>
      <c r="K59" t="inlineStr">
        <is>
          <t>water_utility @ 1.448517</t>
        </is>
      </c>
      <c r="M59" t="inlineStr"/>
      <c r="N59" t="inlineStr">
        <is>
          <t>spend</t>
        </is>
      </c>
      <c r="O59" s="11">
        <f>IFERROR(VLOOKUP(K59,'Factors'!$A$2:$E$160,2,FALSE),0)</f>
        <v>1.448517</v>
      </c>
      <c r="P59" s="7">
        <f>H59*O59/1000</f>
        <v>0.09202428501</v>
      </c>
      <c r="Q59" s="12" t="n">
        <v>0.8</v>
      </c>
    </row>
    <row r="60">
      <c r="A60" t="inlineStr">
        <is>
          <t>R-83</t>
        </is>
      </c>
      <c r="B60" t="inlineStr">
        <is>
          <t>PMC Waste Management</t>
        </is>
      </c>
      <c r="C60" t="inlineStr">
        <is>
          <t>Waste Collection</t>
        </is>
      </c>
      <c r="D60" t="inlineStr">
        <is>
          <t>22-04-2025</t>
        </is>
      </c>
      <c r="E60" t="inlineStr">
        <is>
          <t>INR</t>
        </is>
      </c>
      <c r="F60" s="10" t="n">
        <v>12000</v>
      </c>
      <c r="G60" t="n">
        <v>0.012</v>
      </c>
      <c r="H60" s="10" t="n">
        <v>144</v>
      </c>
      <c r="I60" t="inlineStr">
        <is>
          <t>scope3</t>
        </is>
      </c>
      <c r="J60" t="inlineStr">
        <is>
          <t>waste_disposal</t>
        </is>
      </c>
      <c r="K60" t="inlineStr">
        <is>
          <t>waste_disposal @ 4.165936</t>
        </is>
      </c>
      <c r="M60" t="inlineStr"/>
      <c r="N60" t="inlineStr">
        <is>
          <t>spend</t>
        </is>
      </c>
      <c r="O60" s="11">
        <f>IFERROR(VLOOKUP(K60,'Factors'!$A$2:$E$160,2,FALSE),0)</f>
        <v>4.165936</v>
      </c>
      <c r="P60" s="7">
        <f>H60*O60/1000</f>
        <v>0.5998947840000001</v>
      </c>
      <c r="Q60" s="12" t="n">
        <v>0.65</v>
      </c>
    </row>
    <row r="61">
      <c r="A61" t="inlineStr">
        <is>
          <t>R-84</t>
        </is>
      </c>
      <c r="B61" t="inlineStr">
        <is>
          <t>HP Petrol Pump</t>
        </is>
      </c>
      <c r="C61" t="inlineStr">
        <is>
          <t>Petrol Two Wheeler</t>
        </is>
      </c>
      <c r="D61" t="inlineStr">
        <is>
          <t>22-04-2025</t>
        </is>
      </c>
      <c r="E61" t="inlineStr">
        <is>
          <t>INR</t>
        </is>
      </c>
      <c r="F61" s="10" t="n">
        <v>4072</v>
      </c>
      <c r="G61" t="n">
        <v>0.012</v>
      </c>
      <c r="H61" s="10" t="n">
        <v>48.86</v>
      </c>
      <c r="I61" t="inlineStr">
        <is>
          <t>scope1</t>
        </is>
      </c>
      <c r="J61" t="inlineStr">
        <is>
          <t>gasoline</t>
        </is>
      </c>
      <c r="K61" t="inlineStr">
        <is>
          <t>gasoline @ 1.966312</t>
        </is>
      </c>
      <c r="M61" t="inlineStr"/>
      <c r="N61" t="inlineStr">
        <is>
          <t>spend</t>
        </is>
      </c>
      <c r="O61" s="11">
        <f>IFERROR(VLOOKUP(K61,'Factors'!$A$2:$E$160,2,FALSE),0)</f>
        <v>1.966312</v>
      </c>
      <c r="P61" s="7">
        <f>H61*O61/1000</f>
        <v>0.09607400432</v>
      </c>
      <c r="Q61" s="12" t="n">
        <v>0.65</v>
      </c>
    </row>
    <row r="62">
      <c r="A62" t="inlineStr">
        <is>
          <t>R-85</t>
        </is>
      </c>
      <c r="B62" t="inlineStr">
        <is>
          <t>Indian Oil HSD Diesel</t>
        </is>
      </c>
      <c r="C62" t="inlineStr">
        <is>
          <t>Vehicle Fuel Diesel</t>
        </is>
      </c>
      <c r="D62" t="inlineStr">
        <is>
          <t>22-04-2025</t>
        </is>
      </c>
      <c r="E62" t="inlineStr">
        <is>
          <t>INR</t>
        </is>
      </c>
      <c r="F62" s="10" t="n">
        <v>148997</v>
      </c>
      <c r="G62" t="n">
        <v>0.012</v>
      </c>
      <c r="H62" s="10" t="n">
        <v>1787.96</v>
      </c>
      <c r="I62" t="inlineStr">
        <is>
          <t>scope1</t>
        </is>
      </c>
      <c r="J62" t="inlineStr">
        <is>
          <t>diesel</t>
        </is>
      </c>
      <c r="K62" t="inlineStr">
        <is>
          <t>diesel @ 2.558757</t>
        </is>
      </c>
      <c r="M62" t="inlineStr"/>
      <c r="N62" t="inlineStr">
        <is>
          <t>spend</t>
        </is>
      </c>
      <c r="O62" s="11">
        <f>IFERROR(VLOOKUP(K62,'Factors'!$A$2:$E$160,2,FALSE),0)</f>
        <v>2.558757</v>
      </c>
      <c r="P62" s="7">
        <f>H62*O62/1000</f>
        <v>4.57495516572</v>
      </c>
      <c r="Q62" s="12" t="n">
        <v>0.98</v>
      </c>
    </row>
    <row r="63">
      <c r="A63" t="inlineStr">
        <is>
          <t>R-87</t>
        </is>
      </c>
      <c r="B63" t="inlineStr">
        <is>
          <t>Google India</t>
        </is>
      </c>
      <c r="C63" t="inlineStr">
        <is>
          <t>Advertisement</t>
        </is>
      </c>
      <c r="D63" t="inlineStr">
        <is>
          <t>27-04-2025</t>
        </is>
      </c>
      <c r="E63" t="inlineStr">
        <is>
          <t>INR</t>
        </is>
      </c>
      <c r="F63" s="10" t="n">
        <v>22500</v>
      </c>
      <c r="G63" t="n">
        <v>0.012</v>
      </c>
      <c r="H63" s="10" t="n">
        <v>270</v>
      </c>
      <c r="I63" t="inlineStr">
        <is>
          <t>scope3</t>
        </is>
      </c>
      <c r="J63" t="inlineStr">
        <is>
          <t>marketing_advertising</t>
        </is>
      </c>
      <c r="K63" t="inlineStr">
        <is>
          <t>marketing_advertising @ 0.893616</t>
        </is>
      </c>
      <c r="M63" t="inlineStr"/>
      <c r="N63" t="inlineStr">
        <is>
          <t>spend</t>
        </is>
      </c>
      <c r="O63" s="11">
        <f>IFERROR(VLOOKUP(K63,'Factors'!$A$2:$E$160,2,FALSE),0)</f>
        <v>0.893616</v>
      </c>
      <c r="P63" s="7">
        <f>H63*O63/1000</f>
        <v>0.24127632</v>
      </c>
      <c r="Q63" s="12" t="n">
        <v>0.8</v>
      </c>
    </row>
    <row r="64">
      <c r="A64" t="inlineStr">
        <is>
          <t>R-88</t>
        </is>
      </c>
      <c r="B64" t="inlineStr">
        <is>
          <t>Metro Cash and Carry</t>
        </is>
      </c>
      <c r="C64" t="inlineStr">
        <is>
          <t>Purchase of Food Items</t>
        </is>
      </c>
      <c r="D64" t="inlineStr">
        <is>
          <t>27-04-2025</t>
        </is>
      </c>
      <c r="E64" t="inlineStr">
        <is>
          <t>INR</t>
        </is>
      </c>
      <c r="F64" s="10" t="n">
        <v>1485375</v>
      </c>
      <c r="G64" t="n">
        <v>0.012</v>
      </c>
      <c r="H64" s="10" t="n">
        <v>17824.5</v>
      </c>
      <c r="I64" t="inlineStr">
        <is>
          <t>scope3</t>
        </is>
      </c>
      <c r="J64" t="inlineStr">
        <is>
          <t>food_manufacturing</t>
        </is>
      </c>
      <c r="K64" t="inlineStr">
        <is>
          <t>food_manufacturing @ 0.56064</t>
        </is>
      </c>
      <c r="M64" t="inlineStr"/>
      <c r="N64" t="inlineStr">
        <is>
          <t>spend</t>
        </is>
      </c>
      <c r="O64" s="11">
        <f>IFERROR(VLOOKUP(K64,'Factors'!$A$2:$E$160,2,FALSE),0)</f>
        <v>0.56064</v>
      </c>
      <c r="P64" s="7">
        <f>H64*O64/1000</f>
        <v>9.993127679999999</v>
      </c>
      <c r="Q64" s="12" t="n">
        <v>0.65</v>
      </c>
    </row>
    <row r="65">
      <c r="A65" t="inlineStr">
        <is>
          <t>R-91</t>
        </is>
      </c>
      <c r="B65" t="inlineStr">
        <is>
          <t>MSEDCL</t>
        </is>
      </c>
      <c r="C65" t="inlineStr">
        <is>
          <t>Electricity Charges</t>
        </is>
      </c>
      <c r="D65" t="inlineStr">
        <is>
          <t>08-05-2025</t>
        </is>
      </c>
      <c r="E65" t="inlineStr">
        <is>
          <t>INR</t>
        </is>
      </c>
      <c r="F65" s="10" t="n">
        <v>54000</v>
      </c>
      <c r="G65" t="n">
        <v>0.012</v>
      </c>
      <c r="H65" s="10" t="n">
        <v>648</v>
      </c>
      <c r="I65" t="inlineStr">
        <is>
          <t>scope2</t>
        </is>
      </c>
      <c r="J65" t="inlineStr">
        <is>
          <t>electricity</t>
        </is>
      </c>
      <c r="K65" t="inlineStr">
        <is>
          <t>electricity</t>
        </is>
      </c>
      <c r="M65" t="inlineStr"/>
      <c r="N65" t="inlineStr">
        <is>
          <t>spend</t>
        </is>
      </c>
      <c r="O65" s="11">
        <f>IFERROR(VLOOKUP(K65,'Factors'!$A$2:$E$160,2,FALSE),0)</f>
        <v>5.93</v>
      </c>
      <c r="P65" s="7">
        <f>H65*O65/1000</f>
        <v>3.84264</v>
      </c>
      <c r="Q65" s="12" t="n">
        <v>0.97</v>
      </c>
    </row>
    <row r="66">
      <c r="A66" t="inlineStr">
        <is>
          <t>R-93</t>
        </is>
      </c>
      <c r="B66" t="inlineStr">
        <is>
          <t>HP Petrol Pump</t>
        </is>
      </c>
      <c r="C66" t="inlineStr">
        <is>
          <t>Petrol Two Wheeler</t>
        </is>
      </c>
      <c r="D66" t="inlineStr">
        <is>
          <t>08-05-2025</t>
        </is>
      </c>
      <c r="E66" t="inlineStr">
        <is>
          <t>INR</t>
        </is>
      </c>
      <c r="F66" s="10" t="n">
        <v>4932</v>
      </c>
      <c r="G66" t="n">
        <v>0.012</v>
      </c>
      <c r="H66" s="10" t="n">
        <v>59.18</v>
      </c>
      <c r="I66" t="inlineStr">
        <is>
          <t>scope1</t>
        </is>
      </c>
      <c r="J66" t="inlineStr">
        <is>
          <t>gasoline</t>
        </is>
      </c>
      <c r="K66" t="inlineStr">
        <is>
          <t>gasoline @ 1.965029</t>
        </is>
      </c>
      <c r="M66" t="inlineStr"/>
      <c r="N66" t="inlineStr">
        <is>
          <t>spend</t>
        </is>
      </c>
      <c r="O66" s="11">
        <f>IFERROR(VLOOKUP(K66,'Factors'!$A$2:$E$160,2,FALSE),0)</f>
        <v>1.965029</v>
      </c>
      <c r="P66" s="7">
        <f>H66*O66/1000</f>
        <v>0.11629041622</v>
      </c>
      <c r="Q66" s="12" t="n">
        <v>0.65</v>
      </c>
    </row>
    <row r="67">
      <c r="A67" t="inlineStr">
        <is>
          <t>R-95</t>
        </is>
      </c>
      <c r="B67" t="inlineStr">
        <is>
          <t>MNGL</t>
        </is>
      </c>
      <c r="C67" t="inlineStr">
        <is>
          <t>PNG Gas Charges</t>
        </is>
      </c>
      <c r="D67" t="inlineStr">
        <is>
          <t>12-05-2025</t>
        </is>
      </c>
      <c r="E67" t="inlineStr">
        <is>
          <t>INR</t>
        </is>
      </c>
      <c r="F67" s="10" t="n">
        <v>10223</v>
      </c>
      <c r="G67" t="n">
        <v>0.012</v>
      </c>
      <c r="H67" s="10" t="n">
        <v>122.68</v>
      </c>
      <c r="I67" t="inlineStr">
        <is>
          <t>scope1</t>
        </is>
      </c>
      <c r="J67" t="inlineStr">
        <is>
          <t>natural_gas</t>
        </is>
      </c>
      <c r="K67" t="inlineStr">
        <is>
          <t>natural_gas</t>
        </is>
      </c>
      <c r="M67" t="inlineStr"/>
      <c r="N67" t="inlineStr">
        <is>
          <t>spend</t>
        </is>
      </c>
      <c r="O67" s="11">
        <f>IFERROR(VLOOKUP(K67,'Factors'!$A$2:$E$160,2,FALSE),0)</f>
        <v>5.311</v>
      </c>
      <c r="P67" s="7">
        <f>H67*O67/1000</f>
        <v>0.65155348</v>
      </c>
      <c r="Q67" s="12" t="n">
        <v>0.8</v>
      </c>
    </row>
    <row r="68">
      <c r="A68" t="inlineStr">
        <is>
          <t>R-96</t>
        </is>
      </c>
      <c r="B68" t="inlineStr">
        <is>
          <t>Blue Dart Express</t>
        </is>
      </c>
      <c r="C68" t="inlineStr">
        <is>
          <t>Courier Charges</t>
        </is>
      </c>
      <c r="D68" t="inlineStr">
        <is>
          <t>12-05-2025</t>
        </is>
      </c>
      <c r="E68" t="inlineStr">
        <is>
          <t>INR</t>
        </is>
      </c>
      <c r="F68" s="10" t="n">
        <v>6684</v>
      </c>
      <c r="G68" t="n">
        <v>0.012</v>
      </c>
      <c r="H68" s="10" t="n">
        <v>80.20999999999999</v>
      </c>
      <c r="I68" t="inlineStr">
        <is>
          <t>scope3</t>
        </is>
      </c>
      <c r="J68" t="inlineStr">
        <is>
          <t>courier_delivery</t>
        </is>
      </c>
      <c r="K68" t="inlineStr">
        <is>
          <t>courier_delivery @ 0.676689</t>
        </is>
      </c>
      <c r="M68" t="inlineStr"/>
      <c r="N68" t="inlineStr">
        <is>
          <t>spend</t>
        </is>
      </c>
      <c r="O68" s="11">
        <f>IFERROR(VLOOKUP(K68,'Factors'!$A$2:$E$160,2,FALSE),0)</f>
        <v>0.676689</v>
      </c>
      <c r="P68" s="7">
        <f>H68*O68/1000</f>
        <v>0.05427722469</v>
      </c>
      <c r="Q68" s="12" t="n">
        <v>0.97</v>
      </c>
    </row>
    <row r="69">
      <c r="A69" t="inlineStr">
        <is>
          <t>R-97</t>
        </is>
      </c>
      <c r="B69" t="inlineStr">
        <is>
          <t>Sai Stationers</t>
        </is>
      </c>
      <c r="C69" t="inlineStr">
        <is>
          <t>Printing and Stationery</t>
        </is>
      </c>
      <c r="D69" t="inlineStr">
        <is>
          <t>12-05-2025</t>
        </is>
      </c>
      <c r="E69" t="inlineStr">
        <is>
          <t>INR</t>
        </is>
      </c>
      <c r="F69" s="10" t="n">
        <v>8884</v>
      </c>
      <c r="G69" t="n">
        <v>0.012</v>
      </c>
      <c r="H69" s="10" t="n">
        <v>106.61</v>
      </c>
      <c r="I69" t="inlineStr">
        <is>
          <t>scope3</t>
        </is>
      </c>
      <c r="J69" t="inlineStr">
        <is>
          <t>office_supplies</t>
        </is>
      </c>
      <c r="K69" t="inlineStr">
        <is>
          <t>office_supplies @ 0.84642</t>
        </is>
      </c>
      <c r="M69" t="inlineStr"/>
      <c r="N69" t="inlineStr">
        <is>
          <t>spend</t>
        </is>
      </c>
      <c r="O69" s="11">
        <f>IFERROR(VLOOKUP(K69,'Factors'!$A$2:$E$160,2,FALSE),0)</f>
        <v>0.84642</v>
      </c>
      <c r="P69" s="7">
        <f>H69*O69/1000</f>
        <v>0.0902368362</v>
      </c>
      <c r="Q69" s="12" t="n">
        <v>0.8</v>
      </c>
    </row>
    <row r="70">
      <c r="A70" t="inlineStr">
        <is>
          <t>R-98</t>
        </is>
      </c>
      <c r="B70" t="inlineStr">
        <is>
          <t>Amazon Web Services India</t>
        </is>
      </c>
      <c r="C70" t="inlineStr">
        <is>
          <t>Cloud Hosting</t>
        </is>
      </c>
      <c r="D70" t="inlineStr">
        <is>
          <t>17-05-2025</t>
        </is>
      </c>
      <c r="E70" t="inlineStr">
        <is>
          <t>INR</t>
        </is>
      </c>
      <c r="F70" s="10" t="n">
        <v>18177</v>
      </c>
      <c r="G70" t="n">
        <v>0.012</v>
      </c>
      <c r="H70" s="10" t="n">
        <v>218.12</v>
      </c>
      <c r="I70" t="inlineStr">
        <is>
          <t>scope3</t>
        </is>
      </c>
      <c r="J70" t="inlineStr">
        <is>
          <t>cloud_services</t>
        </is>
      </c>
      <c r="K70" t="inlineStr">
        <is>
          <t>cloud_services @ 0.531048</t>
        </is>
      </c>
      <c r="M70" t="inlineStr"/>
      <c r="N70" t="inlineStr">
        <is>
          <t>spend</t>
        </is>
      </c>
      <c r="O70" s="11">
        <f>IFERROR(VLOOKUP(K70,'Factors'!$A$2:$E$160,2,FALSE),0)</f>
        <v>0.531048</v>
      </c>
      <c r="P70" s="7">
        <f>H70*O70/1000</f>
        <v>0.11583218976</v>
      </c>
      <c r="Q70" s="12" t="n">
        <v>0.99</v>
      </c>
    </row>
    <row r="71">
      <c r="A71" t="inlineStr">
        <is>
          <t>R-99</t>
        </is>
      </c>
      <c r="B71" t="inlineStr">
        <is>
          <t>Dell India</t>
        </is>
      </c>
      <c r="C71" t="inlineStr">
        <is>
          <t>Computer Purchase</t>
        </is>
      </c>
      <c r="D71" t="inlineStr">
        <is>
          <t>17-05-2025</t>
        </is>
      </c>
      <c r="E71" t="inlineStr">
        <is>
          <t>INR</t>
        </is>
      </c>
      <c r="F71" s="10" t="n">
        <v>130000</v>
      </c>
      <c r="G71" t="n">
        <v>0.012</v>
      </c>
      <c r="H71" s="10" t="n">
        <v>1560</v>
      </c>
      <c r="I71" t="inlineStr">
        <is>
          <t>scope3</t>
        </is>
      </c>
      <c r="J71" t="inlineStr">
        <is>
          <t>it_equipment</t>
        </is>
      </c>
      <c r="K71" t="inlineStr">
        <is>
          <t>it_equipment</t>
        </is>
      </c>
      <c r="M71" t="inlineStr"/>
      <c r="N71" t="inlineStr">
        <is>
          <t>spend</t>
        </is>
      </c>
      <c r="O71" s="11">
        <f>IFERROR(VLOOKUP(K71,'Factors'!$A$2:$E$160,2,FALSE),0)</f>
        <v>1.202903</v>
      </c>
      <c r="P71" s="7">
        <f>H71*O71/1000</f>
        <v>1.87652868</v>
      </c>
      <c r="Q71" s="12" t="n">
        <v>0.97</v>
      </c>
    </row>
    <row r="72">
      <c r="A72" t="inlineStr">
        <is>
          <t>R-100</t>
        </is>
      </c>
      <c r="B72" t="inlineStr">
        <is>
          <t>Microsoft India</t>
        </is>
      </c>
      <c r="C72" t="inlineStr">
        <is>
          <t>Software Subscription</t>
        </is>
      </c>
      <c r="D72" t="inlineStr">
        <is>
          <t>17-05-2025</t>
        </is>
      </c>
      <c r="E72" t="inlineStr">
        <is>
          <t>INR</t>
        </is>
      </c>
      <c r="F72" s="10" t="n">
        <v>11000</v>
      </c>
      <c r="G72" t="n">
        <v>0.012</v>
      </c>
      <c r="H72" s="10" t="n">
        <v>132</v>
      </c>
      <c r="I72" t="inlineStr">
        <is>
          <t>scope3</t>
        </is>
      </c>
      <c r="J72" t="inlineStr">
        <is>
          <t>software_subscriptions</t>
        </is>
      </c>
      <c r="K72" t="inlineStr">
        <is>
          <t>software_subscriptions @ 0.81403</t>
        </is>
      </c>
      <c r="M72" t="inlineStr"/>
      <c r="N72" t="inlineStr">
        <is>
          <t>spend</t>
        </is>
      </c>
      <c r="O72" s="11">
        <f>IFERROR(VLOOKUP(K72,'Factors'!$A$2:$E$160,2,FALSE),0)</f>
        <v>0.81403</v>
      </c>
      <c r="P72" s="7">
        <f>H72*O72/1000</f>
        <v>0.10745196</v>
      </c>
      <c r="Q72" s="12" t="n">
        <v>0.9</v>
      </c>
    </row>
    <row r="73">
      <c r="A73" t="inlineStr">
        <is>
          <t>R-101</t>
        </is>
      </c>
      <c r="B73" t="inlineStr">
        <is>
          <t>Airtel Business</t>
        </is>
      </c>
      <c r="C73" t="inlineStr">
        <is>
          <t>Internet and Telephone</t>
        </is>
      </c>
      <c r="D73" t="inlineStr">
        <is>
          <t>17-05-2025</t>
        </is>
      </c>
      <c r="E73" t="inlineStr">
        <is>
          <t>INR</t>
        </is>
      </c>
      <c r="F73" s="10" t="n">
        <v>7750</v>
      </c>
      <c r="G73" t="n">
        <v>0.012</v>
      </c>
      <c r="H73" s="10" t="n">
        <v>93</v>
      </c>
      <c r="I73" t="inlineStr">
        <is>
          <t>scope3</t>
        </is>
      </c>
      <c r="J73" t="inlineStr">
        <is>
          <t>telecommunications</t>
        </is>
      </c>
      <c r="K73" t="inlineStr">
        <is>
          <t>telecommunications @ 2.14852</t>
        </is>
      </c>
      <c r="M73" t="inlineStr"/>
      <c r="N73" t="inlineStr">
        <is>
          <t>spend</t>
        </is>
      </c>
      <c r="O73" s="11">
        <f>IFERROR(VLOOKUP(K73,'Factors'!$A$2:$E$160,2,FALSE),0)</f>
        <v>2.14852</v>
      </c>
      <c r="P73" s="7">
        <f>H73*O73/1000</f>
        <v>0.19981236000000002</v>
      </c>
      <c r="Q73" s="12" t="n">
        <v>0.96</v>
      </c>
    </row>
    <row r="74">
      <c r="A74" t="inlineStr">
        <is>
          <t>R-102</t>
        </is>
      </c>
      <c r="B74" t="inlineStr">
        <is>
          <t>Khaitan and Co</t>
        </is>
      </c>
      <c r="C74" t="inlineStr">
        <is>
          <t>Legal Fees</t>
        </is>
      </c>
      <c r="D74" t="inlineStr">
        <is>
          <t>22-05-2025</t>
        </is>
      </c>
      <c r="E74" t="inlineStr">
        <is>
          <t>INR</t>
        </is>
      </c>
      <c r="F74" s="10" t="n">
        <v>45000</v>
      </c>
      <c r="G74" t="n">
        <v>0.012</v>
      </c>
      <c r="H74" s="10" t="n">
        <v>540</v>
      </c>
      <c r="I74" t="inlineStr">
        <is>
          <t>scope3</t>
        </is>
      </c>
      <c r="J74" t="inlineStr">
        <is>
          <t>professional_services</t>
        </is>
      </c>
      <c r="K74" t="inlineStr">
        <is>
          <t>professional_services @ 0.730568</t>
        </is>
      </c>
      <c r="M74" t="inlineStr"/>
      <c r="N74" t="inlineStr">
        <is>
          <t>spend</t>
        </is>
      </c>
      <c r="O74" s="11">
        <f>IFERROR(VLOOKUP(K74,'Factors'!$A$2:$E$160,2,FALSE),0)</f>
        <v>0.730568</v>
      </c>
      <c r="P74" s="7">
        <f>H74*O74/1000</f>
        <v>0.39450672</v>
      </c>
      <c r="Q74" s="12" t="n">
        <v>0.8</v>
      </c>
    </row>
    <row r="75">
      <c r="A75" t="inlineStr">
        <is>
          <t>R-103</t>
        </is>
      </c>
      <c r="B75" t="inlineStr">
        <is>
          <t>Blue Star Service</t>
        </is>
      </c>
      <c r="C75" t="inlineStr">
        <is>
          <t>AC and Cold Room Repair</t>
        </is>
      </c>
      <c r="D75" t="inlineStr">
        <is>
          <t>22-05-2025</t>
        </is>
      </c>
      <c r="E75" t="inlineStr">
        <is>
          <t>INR</t>
        </is>
      </c>
      <c r="F75" s="10" t="n">
        <v>77500</v>
      </c>
      <c r="G75" t="n">
        <v>0.012</v>
      </c>
      <c r="H75" s="10" t="n">
        <v>930</v>
      </c>
      <c r="I75" t="inlineStr">
        <is>
          <t>scope3</t>
        </is>
      </c>
      <c r="J75" t="inlineStr">
        <is>
          <t>building_maintenance</t>
        </is>
      </c>
      <c r="K75" t="inlineStr">
        <is>
          <t>building_maintenance</t>
        </is>
      </c>
      <c r="M75" t="inlineStr"/>
      <c r="N75" t="inlineStr">
        <is>
          <t>spend</t>
        </is>
      </c>
      <c r="O75" s="11">
        <f>IFERROR(VLOOKUP(K75,'Factors'!$A$2:$E$160,2,FALSE),0)</f>
        <v>1.318772</v>
      </c>
      <c r="P75" s="7">
        <f>H75*O75/1000</f>
        <v>1.2264579599999998</v>
      </c>
      <c r="Q75" s="12" t="n">
        <v>0.65</v>
      </c>
    </row>
    <row r="76">
      <c r="A76" t="inlineStr">
        <is>
          <t>R-104</t>
        </is>
      </c>
      <c r="B76" t="inlineStr">
        <is>
          <t>Pune Municipal Corporation</t>
        </is>
      </c>
      <c r="C76" t="inlineStr">
        <is>
          <t>Water Charges</t>
        </is>
      </c>
      <c r="D76" t="inlineStr">
        <is>
          <t>22-05-2025</t>
        </is>
      </c>
      <c r="E76" t="inlineStr">
        <is>
          <t>INR</t>
        </is>
      </c>
      <c r="F76" s="10" t="n">
        <v>5133</v>
      </c>
      <c r="G76" t="n">
        <v>0.012</v>
      </c>
      <c r="H76" s="10" t="n">
        <v>61.6</v>
      </c>
      <c r="I76" t="inlineStr">
        <is>
          <t>scope3</t>
        </is>
      </c>
      <c r="J76" t="inlineStr">
        <is>
          <t>water_utility</t>
        </is>
      </c>
      <c r="K76" t="inlineStr">
        <is>
          <t>water_utility @ 1.454207</t>
        </is>
      </c>
      <c r="M76" t="inlineStr"/>
      <c r="N76" t="inlineStr">
        <is>
          <t>spend</t>
        </is>
      </c>
      <c r="O76" s="11">
        <f>IFERROR(VLOOKUP(K76,'Factors'!$A$2:$E$160,2,FALSE),0)</f>
        <v>1.454207</v>
      </c>
      <c r="P76" s="7">
        <f>H76*O76/1000</f>
        <v>0.0895791512</v>
      </c>
      <c r="Q76" s="12" t="n">
        <v>0.8</v>
      </c>
    </row>
    <row r="77">
      <c r="A77" t="inlineStr">
        <is>
          <t>R-105</t>
        </is>
      </c>
      <c r="B77" t="inlineStr">
        <is>
          <t>PMC Waste Management</t>
        </is>
      </c>
      <c r="C77" t="inlineStr">
        <is>
          <t>Waste Collection</t>
        </is>
      </c>
      <c r="D77" t="inlineStr">
        <is>
          <t>22-05-2025</t>
        </is>
      </c>
      <c r="E77" t="inlineStr">
        <is>
          <t>INR</t>
        </is>
      </c>
      <c r="F77" s="10" t="n">
        <v>12000</v>
      </c>
      <c r="G77" t="n">
        <v>0.012</v>
      </c>
      <c r="H77" s="10" t="n">
        <v>144</v>
      </c>
      <c r="I77" t="inlineStr">
        <is>
          <t>scope3</t>
        </is>
      </c>
      <c r="J77" t="inlineStr">
        <is>
          <t>waste_disposal</t>
        </is>
      </c>
      <c r="K77" t="inlineStr">
        <is>
          <t>waste_disposal @ 4.18244</t>
        </is>
      </c>
      <c r="M77" t="inlineStr"/>
      <c r="N77" t="inlineStr">
        <is>
          <t>spend</t>
        </is>
      </c>
      <c r="O77" s="11">
        <f>IFERROR(VLOOKUP(K77,'Factors'!$A$2:$E$160,2,FALSE),0)</f>
        <v>4.18244</v>
      </c>
      <c r="P77" s="7">
        <f>H77*O77/1000</f>
        <v>0.6022713599999999</v>
      </c>
      <c r="Q77" s="12" t="n">
        <v>0.65</v>
      </c>
    </row>
    <row r="78">
      <c r="A78" t="inlineStr">
        <is>
          <t>R-106</t>
        </is>
      </c>
      <c r="B78" t="inlineStr">
        <is>
          <t>HP Petrol Pump</t>
        </is>
      </c>
      <c r="C78" t="inlineStr">
        <is>
          <t>Petrol Two Wheeler</t>
        </is>
      </c>
      <c r="D78" t="inlineStr">
        <is>
          <t>22-05-2025</t>
        </is>
      </c>
      <c r="E78" t="inlineStr">
        <is>
          <t>INR</t>
        </is>
      </c>
      <c r="F78" s="10" t="n">
        <v>5097</v>
      </c>
      <c r="G78" t="n">
        <v>0.012</v>
      </c>
      <c r="H78" s="10" t="n">
        <v>61.16</v>
      </c>
      <c r="I78" t="inlineStr">
        <is>
          <t>scope1</t>
        </is>
      </c>
      <c r="J78" t="inlineStr">
        <is>
          <t>gasoline</t>
        </is>
      </c>
      <c r="K78" t="inlineStr">
        <is>
          <t>gasoline @ 1.965025</t>
        </is>
      </c>
      <c r="M78" t="inlineStr"/>
      <c r="N78" t="inlineStr">
        <is>
          <t>spend</t>
        </is>
      </c>
      <c r="O78" s="11">
        <f>IFERROR(VLOOKUP(K78,'Factors'!$A$2:$E$160,2,FALSE),0)</f>
        <v>1.965025</v>
      </c>
      <c r="P78" s="7">
        <f>H78*O78/1000</f>
        <v>0.12018092899999999</v>
      </c>
      <c r="Q78" s="12" t="n">
        <v>0.65</v>
      </c>
    </row>
    <row r="79">
      <c r="A79" t="inlineStr">
        <is>
          <t>R-107</t>
        </is>
      </c>
      <c r="B79" t="inlineStr">
        <is>
          <t>Indian Oil HSD Diesel</t>
        </is>
      </c>
      <c r="C79" t="inlineStr">
        <is>
          <t>Vehicle Fuel Diesel</t>
        </is>
      </c>
      <c r="D79" t="inlineStr">
        <is>
          <t>22-05-2025</t>
        </is>
      </c>
      <c r="E79" t="inlineStr">
        <is>
          <t>INR</t>
        </is>
      </c>
      <c r="F79" s="10" t="n">
        <v>139028</v>
      </c>
      <c r="G79" t="n">
        <v>0.012</v>
      </c>
      <c r="H79" s="10" t="n">
        <v>1668.34</v>
      </c>
      <c r="I79" t="inlineStr">
        <is>
          <t>scope1</t>
        </is>
      </c>
      <c r="J79" t="inlineStr">
        <is>
          <t>diesel</t>
        </is>
      </c>
      <c r="K79" t="inlineStr">
        <is>
          <t>diesel @ 2.557833</t>
        </is>
      </c>
      <c r="M79" t="inlineStr"/>
      <c r="N79" t="inlineStr">
        <is>
          <t>spend</t>
        </is>
      </c>
      <c r="O79" s="11">
        <f>IFERROR(VLOOKUP(K79,'Factors'!$A$2:$E$160,2,FALSE),0)</f>
        <v>2.557833</v>
      </c>
      <c r="P79" s="7">
        <f>H79*O79/1000</f>
        <v>4.26733510722</v>
      </c>
      <c r="Q79" s="12" t="n">
        <v>0.98</v>
      </c>
    </row>
    <row r="80">
      <c r="A80" t="inlineStr">
        <is>
          <t>R-109</t>
        </is>
      </c>
      <c r="B80" t="inlineStr">
        <is>
          <t>Google India</t>
        </is>
      </c>
      <c r="C80" t="inlineStr">
        <is>
          <t>Advertisement</t>
        </is>
      </c>
      <c r="D80" t="inlineStr">
        <is>
          <t>27-05-2025</t>
        </is>
      </c>
      <c r="E80" t="inlineStr">
        <is>
          <t>INR</t>
        </is>
      </c>
      <c r="F80" s="10" t="n">
        <v>22500</v>
      </c>
      <c r="G80" t="n">
        <v>0.012</v>
      </c>
      <c r="H80" s="10" t="n">
        <v>270</v>
      </c>
      <c r="I80" t="inlineStr">
        <is>
          <t>scope3</t>
        </is>
      </c>
      <c r="J80" t="inlineStr">
        <is>
          <t>marketing_advertising</t>
        </is>
      </c>
      <c r="K80" t="inlineStr">
        <is>
          <t>marketing_advertising @ 0.897156</t>
        </is>
      </c>
      <c r="M80" t="inlineStr"/>
      <c r="N80" t="inlineStr">
        <is>
          <t>spend</t>
        </is>
      </c>
      <c r="O80" s="11">
        <f>IFERROR(VLOOKUP(K80,'Factors'!$A$2:$E$160,2,FALSE),0)</f>
        <v>0.897156</v>
      </c>
      <c r="P80" s="7">
        <f>H80*O80/1000</f>
        <v>0.24223211999999997</v>
      </c>
      <c r="Q80" s="12" t="n">
        <v>0.8</v>
      </c>
    </row>
    <row r="81">
      <c r="A81" t="inlineStr">
        <is>
          <t>R-110</t>
        </is>
      </c>
      <c r="B81" t="inlineStr">
        <is>
          <t>Metro Cash and Carry</t>
        </is>
      </c>
      <c r="C81" t="inlineStr">
        <is>
          <t>Purchase of Food Items</t>
        </is>
      </c>
      <c r="D81" t="inlineStr">
        <is>
          <t>27-05-2025</t>
        </is>
      </c>
      <c r="E81" t="inlineStr">
        <is>
          <t>INR</t>
        </is>
      </c>
      <c r="F81" s="10" t="n">
        <v>1579142</v>
      </c>
      <c r="G81" t="n">
        <v>0.012</v>
      </c>
      <c r="H81" s="10" t="n">
        <v>18949.7</v>
      </c>
      <c r="I81" t="inlineStr">
        <is>
          <t>scope3</t>
        </is>
      </c>
      <c r="J81" t="inlineStr">
        <is>
          <t>food_manufacturing</t>
        </is>
      </c>
      <c r="K81" t="inlineStr">
        <is>
          <t>food_manufacturing @ 0.562861</t>
        </is>
      </c>
      <c r="M81" t="inlineStr"/>
      <c r="N81" t="inlineStr">
        <is>
          <t>spend</t>
        </is>
      </c>
      <c r="O81" s="11">
        <f>IFERROR(VLOOKUP(K81,'Factors'!$A$2:$E$160,2,FALSE),0)</f>
        <v>0.562861</v>
      </c>
      <c r="P81" s="7">
        <f>H81*O81/1000</f>
        <v>10.6660470917</v>
      </c>
      <c r="Q81" s="12" t="n">
        <v>0.65</v>
      </c>
    </row>
    <row r="82">
      <c r="A82" t="inlineStr">
        <is>
          <t>R-113</t>
        </is>
      </c>
      <c r="B82" t="inlineStr">
        <is>
          <t>MSEDCL</t>
        </is>
      </c>
      <c r="C82" t="inlineStr">
        <is>
          <t>Electricity Charges</t>
        </is>
      </c>
      <c r="D82" t="inlineStr">
        <is>
          <t>08-06-2025</t>
        </is>
      </c>
      <c r="E82" t="inlineStr">
        <is>
          <t>INR</t>
        </is>
      </c>
      <c r="F82" s="10" t="n">
        <v>68703</v>
      </c>
      <c r="G82" t="n">
        <v>0.012</v>
      </c>
      <c r="H82" s="10" t="n">
        <v>824.4400000000001</v>
      </c>
      <c r="I82" t="inlineStr">
        <is>
          <t>scope2</t>
        </is>
      </c>
      <c r="J82" t="inlineStr">
        <is>
          <t>electricity</t>
        </is>
      </c>
      <c r="K82" t="inlineStr">
        <is>
          <t>electricity</t>
        </is>
      </c>
      <c r="M82" t="inlineStr"/>
      <c r="N82" t="inlineStr">
        <is>
          <t>spend</t>
        </is>
      </c>
      <c r="O82" s="11">
        <f>IFERROR(VLOOKUP(K82,'Factors'!$A$2:$E$160,2,FALSE),0)</f>
        <v>5.93</v>
      </c>
      <c r="P82" s="7">
        <f>H82*O82/1000</f>
        <v>4.888929200000001</v>
      </c>
      <c r="Q82" s="12" t="n">
        <v>0.97</v>
      </c>
    </row>
    <row r="83">
      <c r="A83" t="inlineStr">
        <is>
          <t>R-115</t>
        </is>
      </c>
      <c r="B83" t="inlineStr">
        <is>
          <t>HP Petrol Pump</t>
        </is>
      </c>
      <c r="C83" t="inlineStr">
        <is>
          <t>Petrol Two Wheeler</t>
        </is>
      </c>
      <c r="D83" t="inlineStr">
        <is>
          <t>08-06-2025</t>
        </is>
      </c>
      <c r="E83" t="inlineStr">
        <is>
          <t>INR</t>
        </is>
      </c>
      <c r="F83" s="10" t="n">
        <v>5181</v>
      </c>
      <c r="G83" t="n">
        <v>0.012</v>
      </c>
      <c r="H83" s="10" t="n">
        <v>62.17</v>
      </c>
      <c r="I83" t="inlineStr">
        <is>
          <t>scope1</t>
        </is>
      </c>
      <c r="J83" t="inlineStr">
        <is>
          <t>gasoline</t>
        </is>
      </c>
      <c r="K83" t="inlineStr">
        <is>
          <t>gasoline @ 1.96427</t>
        </is>
      </c>
      <c r="M83" t="inlineStr"/>
      <c r="N83" t="inlineStr">
        <is>
          <t>spend</t>
        </is>
      </c>
      <c r="O83" s="11">
        <f>IFERROR(VLOOKUP(K83,'Factors'!$A$2:$E$160,2,FALSE),0)</f>
        <v>1.96427</v>
      </c>
      <c r="P83" s="7">
        <f>H83*O83/1000</f>
        <v>0.12211866589999999</v>
      </c>
      <c r="Q83" s="12" t="n">
        <v>0.65</v>
      </c>
    </row>
    <row r="84">
      <c r="A84" t="inlineStr">
        <is>
          <t>R-117</t>
        </is>
      </c>
      <c r="B84" t="inlineStr">
        <is>
          <t>MNGL</t>
        </is>
      </c>
      <c r="C84" t="inlineStr">
        <is>
          <t>PNG Gas Charges</t>
        </is>
      </c>
      <c r="D84" t="inlineStr">
        <is>
          <t>12-06-2025</t>
        </is>
      </c>
      <c r="E84" t="inlineStr">
        <is>
          <t>INR</t>
        </is>
      </c>
      <c r="F84" s="10" t="n">
        <v>11561</v>
      </c>
      <c r="G84" t="n">
        <v>0.012</v>
      </c>
      <c r="H84" s="10" t="n">
        <v>138.73</v>
      </c>
      <c r="I84" t="inlineStr">
        <is>
          <t>scope1</t>
        </is>
      </c>
      <c r="J84" t="inlineStr">
        <is>
          <t>natural_gas</t>
        </is>
      </c>
      <c r="K84" t="inlineStr">
        <is>
          <t>natural_gas</t>
        </is>
      </c>
      <c r="M84" t="inlineStr"/>
      <c r="N84" t="inlineStr">
        <is>
          <t>spend</t>
        </is>
      </c>
      <c r="O84" s="11">
        <f>IFERROR(VLOOKUP(K84,'Factors'!$A$2:$E$160,2,FALSE),0)</f>
        <v>5.311</v>
      </c>
      <c r="P84" s="7">
        <f>H84*O84/1000</f>
        <v>0.7367950299999999</v>
      </c>
      <c r="Q84" s="12" t="n">
        <v>0.8</v>
      </c>
    </row>
    <row r="85">
      <c r="A85" t="inlineStr">
        <is>
          <t>R-118</t>
        </is>
      </c>
      <c r="B85" t="inlineStr">
        <is>
          <t>Blue Dart Express</t>
        </is>
      </c>
      <c r="C85" t="inlineStr">
        <is>
          <t>Courier Charges</t>
        </is>
      </c>
      <c r="D85" t="inlineStr">
        <is>
          <t>12-06-2025</t>
        </is>
      </c>
      <c r="E85" t="inlineStr">
        <is>
          <t>INR</t>
        </is>
      </c>
      <c r="F85" s="10" t="n">
        <v>7973</v>
      </c>
      <c r="G85" t="n">
        <v>0.012</v>
      </c>
      <c r="H85" s="10" t="n">
        <v>95.68000000000001</v>
      </c>
      <c r="I85" t="inlineStr">
        <is>
          <t>scope3</t>
        </is>
      </c>
      <c r="J85" t="inlineStr">
        <is>
          <t>courier_delivery</t>
        </is>
      </c>
      <c r="K85" t="inlineStr">
        <is>
          <t>courier_delivery @ 0.671174</t>
        </is>
      </c>
      <c r="M85" t="inlineStr"/>
      <c r="N85" t="inlineStr">
        <is>
          <t>spend</t>
        </is>
      </c>
      <c r="O85" s="11">
        <f>IFERROR(VLOOKUP(K85,'Factors'!$A$2:$E$160,2,FALSE),0)</f>
        <v>0.671174</v>
      </c>
      <c r="P85" s="7">
        <f>H85*O85/1000</f>
        <v>0.06421792832</v>
      </c>
      <c r="Q85" s="12" t="n">
        <v>0.97</v>
      </c>
    </row>
    <row r="86">
      <c r="A86" t="inlineStr">
        <is>
          <t>R-119</t>
        </is>
      </c>
      <c r="B86" t="inlineStr">
        <is>
          <t>Indane LPG</t>
        </is>
      </c>
      <c r="C86" t="inlineStr">
        <is>
          <t>LPG Cylinders</t>
        </is>
      </c>
      <c r="D86" t="inlineStr">
        <is>
          <t>12-06-2025</t>
        </is>
      </c>
      <c r="E86" t="inlineStr">
        <is>
          <t>INR</t>
        </is>
      </c>
      <c r="F86" s="10" t="n">
        <v>13000</v>
      </c>
      <c r="G86" t="n">
        <v>0.012</v>
      </c>
      <c r="H86" s="10" t="n">
        <v>156</v>
      </c>
      <c r="I86" t="inlineStr">
        <is>
          <t>scope1</t>
        </is>
      </c>
      <c r="J86" t="inlineStr">
        <is>
          <t>propane</t>
        </is>
      </c>
      <c r="K86" t="inlineStr">
        <is>
          <t>propane</t>
        </is>
      </c>
      <c r="M86" t="inlineStr"/>
      <c r="N86" t="inlineStr">
        <is>
          <t>spend</t>
        </is>
      </c>
      <c r="O86" s="11">
        <f>IFERROR(VLOOKUP(K86,'Factors'!$A$2:$E$160,2,FALSE),0)</f>
        <v>2.1041</v>
      </c>
      <c r="P86" s="7">
        <f>H86*O86/1000</f>
        <v>0.3282396</v>
      </c>
      <c r="Q86" s="12" t="n">
        <v>0.8</v>
      </c>
    </row>
    <row r="87">
      <c r="A87" t="inlineStr">
        <is>
          <t>R-120</t>
        </is>
      </c>
      <c r="B87" t="inlineStr">
        <is>
          <t>Amazon Web Services India</t>
        </is>
      </c>
      <c r="C87" t="inlineStr">
        <is>
          <t>Cloud Hosting</t>
        </is>
      </c>
      <c r="D87" t="inlineStr">
        <is>
          <t>17-06-2025</t>
        </is>
      </c>
      <c r="E87" t="inlineStr">
        <is>
          <t>INR</t>
        </is>
      </c>
      <c r="F87" s="10" t="n">
        <v>18326</v>
      </c>
      <c r="G87" t="n">
        <v>0.012</v>
      </c>
      <c r="H87" s="10" t="n">
        <v>219.91</v>
      </c>
      <c r="I87" t="inlineStr">
        <is>
          <t>scope3</t>
        </is>
      </c>
      <c r="J87" t="inlineStr">
        <is>
          <t>cloud_services</t>
        </is>
      </c>
      <c r="K87" t="inlineStr">
        <is>
          <t>cloud_services @ 0.526724</t>
        </is>
      </c>
      <c r="M87" t="inlineStr"/>
      <c r="N87" t="inlineStr">
        <is>
          <t>spend</t>
        </is>
      </c>
      <c r="O87" s="11">
        <f>IFERROR(VLOOKUP(K87,'Factors'!$A$2:$E$160,2,FALSE),0)</f>
        <v>0.526724</v>
      </c>
      <c r="P87" s="7">
        <f>H87*O87/1000</f>
        <v>0.11583187484</v>
      </c>
      <c r="Q87" s="12" t="n">
        <v>0.99</v>
      </c>
    </row>
    <row r="88">
      <c r="A88" t="inlineStr">
        <is>
          <t>R-121</t>
        </is>
      </c>
      <c r="B88" t="inlineStr">
        <is>
          <t>Microsoft India</t>
        </is>
      </c>
      <c r="C88" t="inlineStr">
        <is>
          <t>Software Subscription</t>
        </is>
      </c>
      <c r="D88" t="inlineStr">
        <is>
          <t>17-06-2025</t>
        </is>
      </c>
      <c r="E88" t="inlineStr">
        <is>
          <t>INR</t>
        </is>
      </c>
      <c r="F88" s="10" t="n">
        <v>11000</v>
      </c>
      <c r="G88" t="n">
        <v>0.012</v>
      </c>
      <c r="H88" s="10" t="n">
        <v>132</v>
      </c>
      <c r="I88" t="inlineStr">
        <is>
          <t>scope3</t>
        </is>
      </c>
      <c r="J88" t="inlineStr">
        <is>
          <t>software_subscriptions</t>
        </is>
      </c>
      <c r="K88" t="inlineStr">
        <is>
          <t>software_subscriptions @ 0.807409</t>
        </is>
      </c>
      <c r="M88" t="inlineStr"/>
      <c r="N88" t="inlineStr">
        <is>
          <t>spend</t>
        </is>
      </c>
      <c r="O88" s="11">
        <f>IFERROR(VLOOKUP(K88,'Factors'!$A$2:$E$160,2,FALSE),0)</f>
        <v>0.807409</v>
      </c>
      <c r="P88" s="7">
        <f>H88*O88/1000</f>
        <v>0.106577988</v>
      </c>
      <c r="Q88" s="12" t="n">
        <v>0.9</v>
      </c>
    </row>
    <row r="89">
      <c r="A89" t="inlineStr">
        <is>
          <t>R-122</t>
        </is>
      </c>
      <c r="B89" t="inlineStr">
        <is>
          <t>Airtel Business</t>
        </is>
      </c>
      <c r="C89" t="inlineStr">
        <is>
          <t>Internet and Telephone</t>
        </is>
      </c>
      <c r="D89" t="inlineStr">
        <is>
          <t>17-06-2025</t>
        </is>
      </c>
      <c r="E89" t="inlineStr">
        <is>
          <t>INR</t>
        </is>
      </c>
      <c r="F89" s="10" t="n">
        <v>7750</v>
      </c>
      <c r="G89" t="n">
        <v>0.012</v>
      </c>
      <c r="H89" s="10" t="n">
        <v>93</v>
      </c>
      <c r="I89" t="inlineStr">
        <is>
          <t>scope3</t>
        </is>
      </c>
      <c r="J89" t="inlineStr">
        <is>
          <t>telecommunications</t>
        </is>
      </c>
      <c r="K89" t="inlineStr">
        <is>
          <t>telecommunications @ 2.131043</t>
        </is>
      </c>
      <c r="M89" t="inlineStr"/>
      <c r="N89" t="inlineStr">
        <is>
          <t>spend</t>
        </is>
      </c>
      <c r="O89" s="11">
        <f>IFERROR(VLOOKUP(K89,'Factors'!$A$2:$E$160,2,FALSE),0)</f>
        <v>2.131043</v>
      </c>
      <c r="P89" s="7">
        <f>H89*O89/1000</f>
        <v>0.198186999</v>
      </c>
      <c r="Q89" s="12" t="n">
        <v>0.96</v>
      </c>
    </row>
    <row r="90">
      <c r="A90" t="inlineStr">
        <is>
          <t>R-124</t>
        </is>
      </c>
      <c r="B90" t="inlineStr">
        <is>
          <t>Om Packaging Industries</t>
        </is>
      </c>
      <c r="C90" t="inlineStr">
        <is>
          <t>Corrugated Boxes</t>
        </is>
      </c>
      <c r="D90" t="inlineStr">
        <is>
          <t>17-06-2025</t>
        </is>
      </c>
      <c r="E90" t="inlineStr">
        <is>
          <t>INR</t>
        </is>
      </c>
      <c r="F90" s="10" t="n">
        <v>40448</v>
      </c>
      <c r="G90" t="n">
        <v>0.012</v>
      </c>
      <c r="H90" s="10" t="n">
        <v>485.38</v>
      </c>
      <c r="I90" t="inlineStr">
        <is>
          <t>scope3</t>
        </is>
      </c>
      <c r="J90" t="inlineStr">
        <is>
          <t>paper_products</t>
        </is>
      </c>
      <c r="K90" t="inlineStr">
        <is>
          <t>paper_products @ 1.048346</t>
        </is>
      </c>
      <c r="M90" t="inlineStr"/>
      <c r="N90" t="inlineStr">
        <is>
          <t>spend</t>
        </is>
      </c>
      <c r="O90" s="11">
        <f>IFERROR(VLOOKUP(K90,'Factors'!$A$2:$E$160,2,FALSE),0)</f>
        <v>1.048346</v>
      </c>
      <c r="P90" s="7">
        <f>H90*O90/1000</f>
        <v>0.5088461814799999</v>
      </c>
      <c r="Q90" s="12" t="n">
        <v>0.8</v>
      </c>
    </row>
    <row r="91">
      <c r="A91" t="inlineStr">
        <is>
          <t>R-125</t>
        </is>
      </c>
      <c r="B91" t="inlineStr">
        <is>
          <t>VRL Logistics</t>
        </is>
      </c>
      <c r="C91" t="inlineStr">
        <is>
          <t>Freight Inward</t>
        </is>
      </c>
      <c r="D91" t="inlineStr">
        <is>
          <t>17-06-2025</t>
        </is>
      </c>
      <c r="E91" t="inlineStr">
        <is>
          <t>INR</t>
        </is>
      </c>
      <c r="F91" s="10" t="n">
        <v>76068</v>
      </c>
      <c r="G91" t="n">
        <v>0.012</v>
      </c>
      <c r="H91" s="10" t="n">
        <v>912.8200000000001</v>
      </c>
      <c r="I91" t="inlineStr">
        <is>
          <t>scope3</t>
        </is>
      </c>
      <c r="J91" t="inlineStr">
        <is>
          <t>freight_shipping</t>
        </is>
      </c>
      <c r="K91" t="inlineStr">
        <is>
          <t>freight_shipping @ 0.917426</t>
        </is>
      </c>
      <c r="M91" t="inlineStr"/>
      <c r="N91" t="inlineStr">
        <is>
          <t>spend</t>
        </is>
      </c>
      <c r="O91" s="11">
        <f>IFERROR(VLOOKUP(K91,'Factors'!$A$2:$E$160,2,FALSE),0)</f>
        <v>0.917426</v>
      </c>
      <c r="P91" s="7">
        <f>H91*O91/1000</f>
        <v>0.83744480132</v>
      </c>
      <c r="Q91" s="12" t="n">
        <v>0.96</v>
      </c>
    </row>
    <row r="92">
      <c r="A92" t="inlineStr">
        <is>
          <t>R-126</t>
        </is>
      </c>
      <c r="B92" t="inlineStr">
        <is>
          <t>Pune Municipal Corporation</t>
        </is>
      </c>
      <c r="C92" t="inlineStr">
        <is>
          <t>Water Charges</t>
        </is>
      </c>
      <c r="D92" t="inlineStr">
        <is>
          <t>22-06-2025</t>
        </is>
      </c>
      <c r="E92" t="inlineStr">
        <is>
          <t>INR</t>
        </is>
      </c>
      <c r="F92" s="10" t="n">
        <v>5297</v>
      </c>
      <c r="G92" t="n">
        <v>0.012</v>
      </c>
      <c r="H92" s="10" t="n">
        <v>63.56</v>
      </c>
      <c r="I92" t="inlineStr">
        <is>
          <t>scope3</t>
        </is>
      </c>
      <c r="J92" t="inlineStr">
        <is>
          <t>water_utility</t>
        </is>
      </c>
      <c r="K92" t="inlineStr">
        <is>
          <t>water_utility @ 1.442562</t>
        </is>
      </c>
      <c r="M92" t="inlineStr"/>
      <c r="N92" t="inlineStr">
        <is>
          <t>spend</t>
        </is>
      </c>
      <c r="O92" s="11">
        <f>IFERROR(VLOOKUP(K92,'Factors'!$A$2:$E$160,2,FALSE),0)</f>
        <v>1.442562</v>
      </c>
      <c r="P92" s="7">
        <f>H92*O92/1000</f>
        <v>0.09168924072</v>
      </c>
      <c r="Q92" s="12" t="n">
        <v>0.8</v>
      </c>
    </row>
    <row r="93">
      <c r="A93" t="inlineStr">
        <is>
          <t>R-129</t>
        </is>
      </c>
      <c r="B93" t="inlineStr">
        <is>
          <t>PMC Waste Management</t>
        </is>
      </c>
      <c r="C93" t="inlineStr">
        <is>
          <t>Waste Collection</t>
        </is>
      </c>
      <c r="D93" t="inlineStr">
        <is>
          <t>22-06-2025</t>
        </is>
      </c>
      <c r="E93" t="inlineStr">
        <is>
          <t>INR</t>
        </is>
      </c>
      <c r="F93" s="10" t="n">
        <v>12000</v>
      </c>
      <c r="G93" t="n">
        <v>0.012</v>
      </c>
      <c r="H93" s="10" t="n">
        <v>144</v>
      </c>
      <c r="I93" t="inlineStr">
        <is>
          <t>scope3</t>
        </is>
      </c>
      <c r="J93" t="inlineStr">
        <is>
          <t>waste_disposal</t>
        </is>
      </c>
      <c r="K93" t="inlineStr">
        <is>
          <t>waste_disposal @ 4.148419</t>
        </is>
      </c>
      <c r="M93" t="inlineStr"/>
      <c r="N93" t="inlineStr">
        <is>
          <t>spend</t>
        </is>
      </c>
      <c r="O93" s="11">
        <f>IFERROR(VLOOKUP(K93,'Factors'!$A$2:$E$160,2,FALSE),0)</f>
        <v>4.148419</v>
      </c>
      <c r="P93" s="7">
        <f>H93*O93/1000</f>
        <v>0.597372336</v>
      </c>
      <c r="Q93" s="12" t="n">
        <v>0.65</v>
      </c>
    </row>
    <row r="94">
      <c r="A94" t="inlineStr">
        <is>
          <t>R-130</t>
        </is>
      </c>
      <c r="B94" t="inlineStr">
        <is>
          <t>HP Petrol Pump</t>
        </is>
      </c>
      <c r="C94" t="inlineStr">
        <is>
          <t>Petrol Two Wheeler</t>
        </is>
      </c>
      <c r="D94" t="inlineStr">
        <is>
          <t>22-06-2025</t>
        </is>
      </c>
      <c r="E94" t="inlineStr">
        <is>
          <t>INR</t>
        </is>
      </c>
      <c r="F94" s="10" t="n">
        <v>3646</v>
      </c>
      <c r="G94" t="n">
        <v>0.012</v>
      </c>
      <c r="H94" s="10" t="n">
        <v>43.75</v>
      </c>
      <c r="I94" t="inlineStr">
        <is>
          <t>scope1</t>
        </is>
      </c>
      <c r="J94" t="inlineStr">
        <is>
          <t>gasoline</t>
        </is>
      </c>
      <c r="K94" t="inlineStr">
        <is>
          <t>gasoline @ 1.964296</t>
        </is>
      </c>
      <c r="M94" t="inlineStr"/>
      <c r="N94" t="inlineStr">
        <is>
          <t>spend</t>
        </is>
      </c>
      <c r="O94" s="11">
        <f>IFERROR(VLOOKUP(K94,'Factors'!$A$2:$E$160,2,FALSE),0)</f>
        <v>1.964296</v>
      </c>
      <c r="P94" s="7">
        <f>H94*O94/1000</f>
        <v>0.08593795</v>
      </c>
      <c r="Q94" s="12" t="n">
        <v>0.65</v>
      </c>
    </row>
    <row r="95">
      <c r="A95" t="inlineStr">
        <is>
          <t>R-131</t>
        </is>
      </c>
      <c r="B95" t="inlineStr">
        <is>
          <t>Indian Oil HSD Diesel</t>
        </is>
      </c>
      <c r="C95" t="inlineStr">
        <is>
          <t>Vehicle Fuel Diesel</t>
        </is>
      </c>
      <c r="D95" t="inlineStr">
        <is>
          <t>22-06-2025</t>
        </is>
      </c>
      <c r="E95" t="inlineStr">
        <is>
          <t>INR</t>
        </is>
      </c>
      <c r="F95" s="10" t="n">
        <v>134210</v>
      </c>
      <c r="G95" t="n">
        <v>0.012</v>
      </c>
      <c r="H95" s="10" t="n">
        <v>1610.52</v>
      </c>
      <c r="I95" t="inlineStr">
        <is>
          <t>scope1</t>
        </is>
      </c>
      <c r="J95" t="inlineStr">
        <is>
          <t>diesel</t>
        </is>
      </c>
      <c r="K95" t="inlineStr">
        <is>
          <t>diesel @ 2.557338</t>
        </is>
      </c>
      <c r="M95" t="inlineStr"/>
      <c r="N95" t="inlineStr">
        <is>
          <t>spend</t>
        </is>
      </c>
      <c r="O95" s="11">
        <f>IFERROR(VLOOKUP(K95,'Factors'!$A$2:$E$160,2,FALSE),0)</f>
        <v>2.557338</v>
      </c>
      <c r="P95" s="7">
        <f>H95*O95/1000</f>
        <v>4.11864399576</v>
      </c>
      <c r="Q95" s="12" t="n">
        <v>0.98</v>
      </c>
    </row>
    <row r="96">
      <c r="A96" t="inlineStr">
        <is>
          <t>R-133</t>
        </is>
      </c>
      <c r="B96" t="inlineStr">
        <is>
          <t>Google India</t>
        </is>
      </c>
      <c r="C96" t="inlineStr">
        <is>
          <t>Advertisement</t>
        </is>
      </c>
      <c r="D96" t="inlineStr">
        <is>
          <t>27-06-2025</t>
        </is>
      </c>
      <c r="E96" t="inlineStr">
        <is>
          <t>INR</t>
        </is>
      </c>
      <c r="F96" s="10" t="n">
        <v>22500</v>
      </c>
      <c r="G96" t="n">
        <v>0.012</v>
      </c>
      <c r="H96" s="10" t="n">
        <v>270</v>
      </c>
      <c r="I96" t="inlineStr">
        <is>
          <t>scope3</t>
        </is>
      </c>
      <c r="J96" t="inlineStr">
        <is>
          <t>marketing_advertising</t>
        </is>
      </c>
      <c r="K96" t="inlineStr">
        <is>
          <t>marketing_advertising @ 0.889859</t>
        </is>
      </c>
      <c r="M96" t="inlineStr"/>
      <c r="N96" t="inlineStr">
        <is>
          <t>spend</t>
        </is>
      </c>
      <c r="O96" s="11">
        <f>IFERROR(VLOOKUP(K96,'Factors'!$A$2:$E$160,2,FALSE),0)</f>
        <v>0.889859</v>
      </c>
      <c r="P96" s="7">
        <f>H96*O96/1000</f>
        <v>0.24026192999999998</v>
      </c>
      <c r="Q96" s="12" t="n">
        <v>0.8</v>
      </c>
    </row>
    <row r="97">
      <c r="A97" t="inlineStr">
        <is>
          <t>R-134</t>
        </is>
      </c>
      <c r="B97" t="inlineStr">
        <is>
          <t>Metro Cash and Carry</t>
        </is>
      </c>
      <c r="C97" t="inlineStr">
        <is>
          <t>Purchase of Food Items</t>
        </is>
      </c>
      <c r="D97" t="inlineStr">
        <is>
          <t>27-06-2025</t>
        </is>
      </c>
      <c r="E97" t="inlineStr">
        <is>
          <t>INR</t>
        </is>
      </c>
      <c r="F97" s="10" t="n">
        <v>1631881</v>
      </c>
      <c r="G97" t="n">
        <v>0.012</v>
      </c>
      <c r="H97" s="10" t="n">
        <v>19582.57</v>
      </c>
      <c r="I97" t="inlineStr">
        <is>
          <t>scope3</t>
        </is>
      </c>
      <c r="J97" t="inlineStr">
        <is>
          <t>food_manufacturing</t>
        </is>
      </c>
      <c r="K97" t="inlineStr">
        <is>
          <t>food_manufacturing @ 0.558283</t>
        </is>
      </c>
      <c r="M97" t="inlineStr"/>
      <c r="N97" t="inlineStr">
        <is>
          <t>spend</t>
        </is>
      </c>
      <c r="O97" s="11">
        <f>IFERROR(VLOOKUP(K97,'Factors'!$A$2:$E$160,2,FALSE),0)</f>
        <v>0.558283</v>
      </c>
      <c r="P97" s="7">
        <f>H97*O97/1000</f>
        <v>10.93261592731</v>
      </c>
      <c r="Q97" s="12" t="n">
        <v>0.65</v>
      </c>
    </row>
    <row r="98">
      <c r="A98" t="inlineStr">
        <is>
          <t>R-135</t>
        </is>
      </c>
      <c r="B98" t="inlineStr">
        <is>
          <t>Sai Stationers</t>
        </is>
      </c>
      <c r="C98" t="inlineStr">
        <is>
          <t>Printing and Stationery</t>
        </is>
      </c>
      <c r="D98" t="inlineStr">
        <is>
          <t>27-06-2025</t>
        </is>
      </c>
      <c r="E98" t="inlineStr">
        <is>
          <t>INR</t>
        </is>
      </c>
      <c r="F98" s="10" t="n">
        <v>-3000</v>
      </c>
      <c r="G98" t="n">
        <v>0.012</v>
      </c>
      <c r="H98" s="10" t="n">
        <v>-36</v>
      </c>
      <c r="I98" t="inlineStr">
        <is>
          <t>scope3</t>
        </is>
      </c>
      <c r="J98" t="inlineStr">
        <is>
          <t>office_supplies</t>
        </is>
      </c>
      <c r="K98" t="inlineStr">
        <is>
          <t>office_supplies @ 0.839551</t>
        </is>
      </c>
      <c r="M98" t="inlineStr"/>
      <c r="N98" t="inlineStr">
        <is>
          <t>spend</t>
        </is>
      </c>
      <c r="O98" s="11">
        <f>IFERROR(VLOOKUP(K98,'Factors'!$A$2:$E$160,2,FALSE),0)</f>
        <v>0.839551</v>
      </c>
      <c r="P98" s="7">
        <f>H98*O98/1000</f>
        <v>-0.030223836</v>
      </c>
      <c r="Q98" s="12" t="n">
        <v>0.8</v>
      </c>
    </row>
    <row r="99">
      <c r="A99" t="inlineStr">
        <is>
          <t>R-138</t>
        </is>
      </c>
      <c r="B99" t="inlineStr">
        <is>
          <t>MSEDCL</t>
        </is>
      </c>
      <c r="C99" t="inlineStr">
        <is>
          <t>Electricity Charges</t>
        </is>
      </c>
      <c r="D99" t="inlineStr">
        <is>
          <t>08-07-2025</t>
        </is>
      </c>
      <c r="E99" t="inlineStr">
        <is>
          <t>INR</t>
        </is>
      </c>
      <c r="F99" s="10" t="n">
        <v>56235</v>
      </c>
      <c r="G99" t="n">
        <v>0.012</v>
      </c>
      <c r="H99" s="10" t="n">
        <v>674.8200000000001</v>
      </c>
      <c r="I99" t="inlineStr">
        <is>
          <t>scope2</t>
        </is>
      </c>
      <c r="J99" t="inlineStr">
        <is>
          <t>electricity</t>
        </is>
      </c>
      <c r="K99" t="inlineStr">
        <is>
          <t>electricity</t>
        </is>
      </c>
      <c r="M99" t="inlineStr"/>
      <c r="N99" t="inlineStr">
        <is>
          <t>spend</t>
        </is>
      </c>
      <c r="O99" s="11">
        <f>IFERROR(VLOOKUP(K99,'Factors'!$A$2:$E$160,2,FALSE),0)</f>
        <v>5.93</v>
      </c>
      <c r="P99" s="7">
        <f>H99*O99/1000</f>
        <v>4.0016826000000005</v>
      </c>
      <c r="Q99" s="12" t="n">
        <v>0.97</v>
      </c>
    </row>
    <row r="100">
      <c r="A100" t="inlineStr">
        <is>
          <t>R-140</t>
        </is>
      </c>
      <c r="B100" t="inlineStr">
        <is>
          <t>HP Petrol Pump</t>
        </is>
      </c>
      <c r="C100" t="inlineStr">
        <is>
          <t>Petrol Two Wheeler</t>
        </is>
      </c>
      <c r="D100" t="inlineStr">
        <is>
          <t>08-07-2025</t>
        </is>
      </c>
      <c r="E100" t="inlineStr">
        <is>
          <t>INR</t>
        </is>
      </c>
      <c r="F100" s="10" t="n">
        <v>4238</v>
      </c>
      <c r="G100" t="n">
        <v>0.012</v>
      </c>
      <c r="H100" s="10" t="n">
        <v>50.86</v>
      </c>
      <c r="I100" t="inlineStr">
        <is>
          <t>scope1</t>
        </is>
      </c>
      <c r="J100" t="inlineStr">
        <is>
          <t>gasoline</t>
        </is>
      </c>
      <c r="K100" t="inlineStr">
        <is>
          <t>gasoline @ 1.964052</t>
        </is>
      </c>
      <c r="M100" t="inlineStr"/>
      <c r="N100" t="inlineStr">
        <is>
          <t>spend</t>
        </is>
      </c>
      <c r="O100" s="11">
        <f>IFERROR(VLOOKUP(K100,'Factors'!$A$2:$E$160,2,FALSE),0)</f>
        <v>1.964052</v>
      </c>
      <c r="P100" s="7">
        <f>H100*O100/1000</f>
        <v>0.09989168472</v>
      </c>
      <c r="Q100" s="12" t="n">
        <v>0.65</v>
      </c>
    </row>
    <row r="101">
      <c r="A101" t="inlineStr">
        <is>
          <t>R-142</t>
        </is>
      </c>
      <c r="B101" t="inlineStr">
        <is>
          <t>MNGL</t>
        </is>
      </c>
      <c r="C101" t="inlineStr">
        <is>
          <t>PNG Gas Charges</t>
        </is>
      </c>
      <c r="D101" t="inlineStr">
        <is>
          <t>12-07-2025</t>
        </is>
      </c>
      <c r="E101" t="inlineStr">
        <is>
          <t>INR</t>
        </is>
      </c>
      <c r="F101" s="10" t="n">
        <v>10274</v>
      </c>
      <c r="G101" t="n">
        <v>0.012</v>
      </c>
      <c r="H101" s="10" t="n">
        <v>123.29</v>
      </c>
      <c r="I101" t="inlineStr">
        <is>
          <t>scope1</t>
        </is>
      </c>
      <c r="J101" t="inlineStr">
        <is>
          <t>natural_gas</t>
        </is>
      </c>
      <c r="K101" t="inlineStr">
        <is>
          <t>natural_gas</t>
        </is>
      </c>
      <c r="M101" t="inlineStr"/>
      <c r="N101" t="inlineStr">
        <is>
          <t>spend</t>
        </is>
      </c>
      <c r="O101" s="11">
        <f>IFERROR(VLOOKUP(K101,'Factors'!$A$2:$E$160,2,FALSE),0)</f>
        <v>5.311</v>
      </c>
      <c r="P101" s="7">
        <f>H101*O101/1000</f>
        <v>0.65479319</v>
      </c>
      <c r="Q101" s="12" t="n">
        <v>0.8</v>
      </c>
    </row>
    <row r="102">
      <c r="A102" t="inlineStr">
        <is>
          <t>R-143</t>
        </is>
      </c>
      <c r="B102" t="inlineStr">
        <is>
          <t>Blue Dart Express</t>
        </is>
      </c>
      <c r="C102" t="inlineStr">
        <is>
          <t>Courier Charges</t>
        </is>
      </c>
      <c r="D102" t="inlineStr">
        <is>
          <t>12-07-2025</t>
        </is>
      </c>
      <c r="E102" t="inlineStr">
        <is>
          <t>INR</t>
        </is>
      </c>
      <c r="F102" s="10" t="n">
        <v>6352</v>
      </c>
      <c r="G102" t="n">
        <v>0.012</v>
      </c>
      <c r="H102" s="10" t="n">
        <v>76.22</v>
      </c>
      <c r="I102" t="inlineStr">
        <is>
          <t>scope3</t>
        </is>
      </c>
      <c r="J102" t="inlineStr">
        <is>
          <t>courier_delivery</t>
        </is>
      </c>
      <c r="K102" t="inlineStr">
        <is>
          <t>courier_delivery @ 0.66959</t>
        </is>
      </c>
      <c r="M102" t="inlineStr"/>
      <c r="N102" t="inlineStr">
        <is>
          <t>spend</t>
        </is>
      </c>
      <c r="O102" s="11">
        <f>IFERROR(VLOOKUP(K102,'Factors'!$A$2:$E$160,2,FALSE),0)</f>
        <v>0.66959</v>
      </c>
      <c r="P102" s="7">
        <f>H102*O102/1000</f>
        <v>0.05103614980000001</v>
      </c>
      <c r="Q102" s="12" t="n">
        <v>0.97</v>
      </c>
    </row>
    <row r="103">
      <c r="A103" t="inlineStr">
        <is>
          <t>R-144</t>
        </is>
      </c>
      <c r="B103" t="inlineStr">
        <is>
          <t>Amazon Web Services India</t>
        </is>
      </c>
      <c r="C103" t="inlineStr">
        <is>
          <t>Cloud Hosting</t>
        </is>
      </c>
      <c r="D103" t="inlineStr">
        <is>
          <t>17-07-2025</t>
        </is>
      </c>
      <c r="E103" t="inlineStr">
        <is>
          <t>INR</t>
        </is>
      </c>
      <c r="F103" s="10" t="n">
        <v>16032</v>
      </c>
      <c r="G103" t="n">
        <v>0.012</v>
      </c>
      <c r="H103" s="10" t="n">
        <v>192.38</v>
      </c>
      <c r="I103" t="inlineStr">
        <is>
          <t>scope3</t>
        </is>
      </c>
      <c r="J103" t="inlineStr">
        <is>
          <t>cloud_services</t>
        </is>
      </c>
      <c r="K103" t="inlineStr">
        <is>
          <t>cloud_services @ 0.525438</t>
        </is>
      </c>
      <c r="M103" t="inlineStr"/>
      <c r="N103" t="inlineStr">
        <is>
          <t>spend</t>
        </is>
      </c>
      <c r="O103" s="11">
        <f>IFERROR(VLOOKUP(K103,'Factors'!$A$2:$E$160,2,FALSE),0)</f>
        <v>0.525438</v>
      </c>
      <c r="P103" s="7">
        <f>H103*O103/1000</f>
        <v>0.10108376243999999</v>
      </c>
      <c r="Q103" s="12" t="n">
        <v>0.99</v>
      </c>
    </row>
    <row r="104">
      <c r="A104" t="inlineStr">
        <is>
          <t>R-145</t>
        </is>
      </c>
      <c r="B104" t="inlineStr">
        <is>
          <t>Microsoft India</t>
        </is>
      </c>
      <c r="C104" t="inlineStr">
        <is>
          <t>Software Subscription</t>
        </is>
      </c>
      <c r="D104" t="inlineStr">
        <is>
          <t>17-07-2025</t>
        </is>
      </c>
      <c r="E104" t="inlineStr">
        <is>
          <t>INR</t>
        </is>
      </c>
      <c r="F104" s="10" t="n">
        <v>11000</v>
      </c>
      <c r="G104" t="n">
        <v>0.012</v>
      </c>
      <c r="H104" s="10" t="n">
        <v>132</v>
      </c>
      <c r="I104" t="inlineStr">
        <is>
          <t>scope3</t>
        </is>
      </c>
      <c r="J104" t="inlineStr">
        <is>
          <t>software_subscriptions</t>
        </is>
      </c>
      <c r="K104" t="inlineStr">
        <is>
          <t>software_subscriptions @ 0.805428</t>
        </is>
      </c>
      <c r="M104" t="inlineStr"/>
      <c r="N104" t="inlineStr">
        <is>
          <t>spend</t>
        </is>
      </c>
      <c r="O104" s="11">
        <f>IFERROR(VLOOKUP(K104,'Factors'!$A$2:$E$160,2,FALSE),0)</f>
        <v>0.805428</v>
      </c>
      <c r="P104" s="7">
        <f>H104*O104/1000</f>
        <v>0.106316496</v>
      </c>
      <c r="Q104" s="12" t="n">
        <v>0.9</v>
      </c>
    </row>
    <row r="105">
      <c r="A105" t="inlineStr">
        <is>
          <t>R-146</t>
        </is>
      </c>
      <c r="B105" t="inlineStr">
        <is>
          <t>Joshi and Associates CA</t>
        </is>
      </c>
      <c r="C105" t="inlineStr">
        <is>
          <t>Audit Fees</t>
        </is>
      </c>
      <c r="D105" t="inlineStr">
        <is>
          <t>17-07-2025</t>
        </is>
      </c>
      <c r="E105" t="inlineStr">
        <is>
          <t>INR</t>
        </is>
      </c>
      <c r="F105" s="10" t="n">
        <v>60000</v>
      </c>
      <c r="G105" t="n">
        <v>0.012</v>
      </c>
      <c r="H105" s="10" t="n">
        <v>720</v>
      </c>
      <c r="I105" t="inlineStr">
        <is>
          <t>scope3</t>
        </is>
      </c>
      <c r="J105" t="inlineStr">
        <is>
          <t>professional_services</t>
        </is>
      </c>
      <c r="K105" t="inlineStr">
        <is>
          <t>professional_services @ 0.722848</t>
        </is>
      </c>
      <c r="M105" t="inlineStr"/>
      <c r="N105" t="inlineStr">
        <is>
          <t>spend</t>
        </is>
      </c>
      <c r="O105" s="11">
        <f>IFERROR(VLOOKUP(K105,'Factors'!$A$2:$E$160,2,FALSE),0)</f>
        <v>0.722848</v>
      </c>
      <c r="P105" s="7">
        <f>H105*O105/1000</f>
        <v>0.52045056</v>
      </c>
      <c r="Q105" s="12" t="n">
        <v>0.8</v>
      </c>
    </row>
    <row r="106">
      <c r="A106" t="inlineStr">
        <is>
          <t>R-147</t>
        </is>
      </c>
      <c r="B106" t="inlineStr">
        <is>
          <t>Airtel Business</t>
        </is>
      </c>
      <c r="C106" t="inlineStr">
        <is>
          <t>Internet and Telephone</t>
        </is>
      </c>
      <c r="D106" t="inlineStr">
        <is>
          <t>17-07-2025</t>
        </is>
      </c>
      <c r="E106" t="inlineStr">
        <is>
          <t>INR</t>
        </is>
      </c>
      <c r="F106" s="10" t="n">
        <v>7750</v>
      </c>
      <c r="G106" t="n">
        <v>0.012</v>
      </c>
      <c r="H106" s="10" t="n">
        <v>93</v>
      </c>
      <c r="I106" t="inlineStr">
        <is>
          <t>scope3</t>
        </is>
      </c>
      <c r="J106" t="inlineStr">
        <is>
          <t>telecommunications</t>
        </is>
      </c>
      <c r="K106" t="inlineStr">
        <is>
          <t>telecommunications @ 2.125816</t>
        </is>
      </c>
      <c r="M106" t="inlineStr"/>
      <c r="N106" t="inlineStr">
        <is>
          <t>spend</t>
        </is>
      </c>
      <c r="O106" s="11">
        <f>IFERROR(VLOOKUP(K106,'Factors'!$A$2:$E$160,2,FALSE),0)</f>
        <v>2.125816</v>
      </c>
      <c r="P106" s="7">
        <f>H106*O106/1000</f>
        <v>0.197700888</v>
      </c>
      <c r="Q106" s="12" t="n">
        <v>0.96</v>
      </c>
    </row>
    <row r="107">
      <c r="A107" t="inlineStr">
        <is>
          <t>R-148</t>
        </is>
      </c>
      <c r="B107" t="inlineStr">
        <is>
          <t>Pune Municipal Corporation</t>
        </is>
      </c>
      <c r="C107" t="inlineStr">
        <is>
          <t>Water Charges</t>
        </is>
      </c>
      <c r="D107" t="inlineStr">
        <is>
          <t>22-07-2025</t>
        </is>
      </c>
      <c r="E107" t="inlineStr">
        <is>
          <t>INR</t>
        </is>
      </c>
      <c r="F107" s="10" t="n">
        <v>5500</v>
      </c>
      <c r="G107" t="n">
        <v>0.012</v>
      </c>
      <c r="H107" s="10" t="n">
        <v>66</v>
      </c>
      <c r="I107" t="inlineStr">
        <is>
          <t>scope3</t>
        </is>
      </c>
      <c r="J107" t="inlineStr">
        <is>
          <t>water_utility</t>
        </is>
      </c>
      <c r="K107" t="inlineStr">
        <is>
          <t>water_utility @ 1.438933</t>
        </is>
      </c>
      <c r="M107" t="inlineStr"/>
      <c r="N107" t="inlineStr">
        <is>
          <t>spend</t>
        </is>
      </c>
      <c r="O107" s="11">
        <f>IFERROR(VLOOKUP(K107,'Factors'!$A$2:$E$160,2,FALSE),0)</f>
        <v>1.438933</v>
      </c>
      <c r="P107" s="7">
        <f>H107*O107/1000</f>
        <v>0.094969578</v>
      </c>
      <c r="Q107" s="12" t="n">
        <v>0.8</v>
      </c>
    </row>
    <row r="108">
      <c r="A108" t="inlineStr">
        <is>
          <t>R-149</t>
        </is>
      </c>
      <c r="B108" t="inlineStr">
        <is>
          <t>PMC Waste Management</t>
        </is>
      </c>
      <c r="C108" t="inlineStr">
        <is>
          <t>Waste Collection</t>
        </is>
      </c>
      <c r="D108" t="inlineStr">
        <is>
          <t>22-07-2025</t>
        </is>
      </c>
      <c r="E108" t="inlineStr">
        <is>
          <t>INR</t>
        </is>
      </c>
      <c r="F108" s="10" t="n">
        <v>12000</v>
      </c>
      <c r="G108" t="n">
        <v>0.012</v>
      </c>
      <c r="H108" s="10" t="n">
        <v>144</v>
      </c>
      <c r="I108" t="inlineStr">
        <is>
          <t>scope3</t>
        </is>
      </c>
      <c r="J108" t="inlineStr">
        <is>
          <t>waste_disposal</t>
        </is>
      </c>
      <c r="K108" t="inlineStr">
        <is>
          <t>waste_disposal @ 4.138244</t>
        </is>
      </c>
      <c r="M108" t="inlineStr"/>
      <c r="N108" t="inlineStr">
        <is>
          <t>spend</t>
        </is>
      </c>
      <c r="O108" s="11">
        <f>IFERROR(VLOOKUP(K108,'Factors'!$A$2:$E$160,2,FALSE),0)</f>
        <v>4.138244</v>
      </c>
      <c r="P108" s="7">
        <f>H108*O108/1000</f>
        <v>0.595907136</v>
      </c>
      <c r="Q108" s="12" t="n">
        <v>0.65</v>
      </c>
    </row>
    <row r="109">
      <c r="A109" t="inlineStr">
        <is>
          <t>R-150</t>
        </is>
      </c>
      <c r="B109" t="inlineStr">
        <is>
          <t>HP Petrol Pump</t>
        </is>
      </c>
      <c r="C109" t="inlineStr">
        <is>
          <t>Petrol Two Wheeler</t>
        </is>
      </c>
      <c r="D109" t="inlineStr">
        <is>
          <t>22-07-2025</t>
        </is>
      </c>
      <c r="E109" t="inlineStr">
        <is>
          <t>INR</t>
        </is>
      </c>
      <c r="F109" s="10" t="n">
        <v>4168</v>
      </c>
      <c r="G109" t="n">
        <v>0.012</v>
      </c>
      <c r="H109" s="10" t="n">
        <v>50.02</v>
      </c>
      <c r="I109" t="inlineStr">
        <is>
          <t>scope1</t>
        </is>
      </c>
      <c r="J109" t="inlineStr">
        <is>
          <t>gasoline</t>
        </is>
      </c>
      <c r="K109" t="inlineStr">
        <is>
          <t>gasoline @ 1.96405</t>
        </is>
      </c>
      <c r="M109" t="inlineStr"/>
      <c r="N109" t="inlineStr">
        <is>
          <t>spend</t>
        </is>
      </c>
      <c r="O109" s="11">
        <f>IFERROR(VLOOKUP(K109,'Factors'!$A$2:$E$160,2,FALSE),0)</f>
        <v>1.96405</v>
      </c>
      <c r="P109" s="7">
        <f>H109*O109/1000</f>
        <v>0.098241781</v>
      </c>
      <c r="Q109" s="12" t="n">
        <v>0.65</v>
      </c>
    </row>
    <row r="110">
      <c r="A110" t="inlineStr">
        <is>
          <t>R-151</t>
        </is>
      </c>
      <c r="B110" t="inlineStr">
        <is>
          <t>Indian Oil HSD Diesel</t>
        </is>
      </c>
      <c r="C110" t="inlineStr">
        <is>
          <t>Vehicle Fuel Diesel</t>
        </is>
      </c>
      <c r="D110" t="inlineStr">
        <is>
          <t>22-07-2025</t>
        </is>
      </c>
      <c r="E110" t="inlineStr">
        <is>
          <t>INR</t>
        </is>
      </c>
      <c r="F110" s="10" t="n">
        <v>135967</v>
      </c>
      <c r="G110" t="n">
        <v>0.012</v>
      </c>
      <c r="H110" s="10" t="n">
        <v>1631.6</v>
      </c>
      <c r="I110" t="inlineStr">
        <is>
          <t>scope1</t>
        </is>
      </c>
      <c r="J110" t="inlineStr">
        <is>
          <t>diesel</t>
        </is>
      </c>
      <c r="K110" t="inlineStr">
        <is>
          <t>diesel @ 2.557344</t>
        </is>
      </c>
      <c r="M110" t="inlineStr"/>
      <c r="N110" t="inlineStr">
        <is>
          <t>spend</t>
        </is>
      </c>
      <c r="O110" s="11">
        <f>IFERROR(VLOOKUP(K110,'Factors'!$A$2:$E$160,2,FALSE),0)</f>
        <v>2.557344</v>
      </c>
      <c r="P110" s="7">
        <f>H110*O110/1000</f>
        <v>4.1725624704</v>
      </c>
      <c r="Q110" s="12" t="n">
        <v>0.98</v>
      </c>
    </row>
    <row r="111">
      <c r="A111" t="inlineStr">
        <is>
          <t>R-153</t>
        </is>
      </c>
      <c r="B111" t="inlineStr">
        <is>
          <t>Google India</t>
        </is>
      </c>
      <c r="C111" t="inlineStr">
        <is>
          <t>Advertisement</t>
        </is>
      </c>
      <c r="D111" t="inlineStr">
        <is>
          <t>27-07-2025</t>
        </is>
      </c>
      <c r="E111" t="inlineStr">
        <is>
          <t>INR</t>
        </is>
      </c>
      <c r="F111" s="10" t="n">
        <v>22500</v>
      </c>
      <c r="G111" t="n">
        <v>0.012</v>
      </c>
      <c r="H111" s="10" t="n">
        <v>270</v>
      </c>
      <c r="I111" t="inlineStr">
        <is>
          <t>scope3</t>
        </is>
      </c>
      <c r="J111" t="inlineStr">
        <is>
          <t>marketing_advertising</t>
        </is>
      </c>
      <c r="K111" t="inlineStr">
        <is>
          <t>marketing_advertising @ 0.887676</t>
        </is>
      </c>
      <c r="M111" t="inlineStr"/>
      <c r="N111" t="inlineStr">
        <is>
          <t>spend</t>
        </is>
      </c>
      <c r="O111" s="11">
        <f>IFERROR(VLOOKUP(K111,'Factors'!$A$2:$E$160,2,FALSE),0)</f>
        <v>0.887676</v>
      </c>
      <c r="P111" s="7">
        <f>H111*O111/1000</f>
        <v>0.23967252</v>
      </c>
      <c r="Q111" s="12" t="n">
        <v>0.8</v>
      </c>
    </row>
    <row r="112">
      <c r="A112" t="inlineStr">
        <is>
          <t>R-154</t>
        </is>
      </c>
      <c r="B112" t="inlineStr">
        <is>
          <t>Metro Cash and Carry</t>
        </is>
      </c>
      <c r="C112" t="inlineStr">
        <is>
          <t>Purchase of Food Items</t>
        </is>
      </c>
      <c r="D112" t="inlineStr">
        <is>
          <t>27-07-2025</t>
        </is>
      </c>
      <c r="E112" t="inlineStr">
        <is>
          <t>INR</t>
        </is>
      </c>
      <c r="F112" s="10" t="n">
        <v>1421992</v>
      </c>
      <c r="G112" t="n">
        <v>0.012</v>
      </c>
      <c r="H112" s="10" t="n">
        <v>17063.9</v>
      </c>
      <c r="I112" t="inlineStr">
        <is>
          <t>scope3</t>
        </is>
      </c>
      <c r="J112" t="inlineStr">
        <is>
          <t>food_manufacturing</t>
        </is>
      </c>
      <c r="K112" t="inlineStr">
        <is>
          <t>food_manufacturing @ 0.556913</t>
        </is>
      </c>
      <c r="M112" t="inlineStr"/>
      <c r="N112" t="inlineStr">
        <is>
          <t>spend</t>
        </is>
      </c>
      <c r="O112" s="11">
        <f>IFERROR(VLOOKUP(K112,'Factors'!$A$2:$E$160,2,FALSE),0)</f>
        <v>0.556913</v>
      </c>
      <c r="P112" s="7">
        <f>H112*O112/1000</f>
        <v>9.5031077407</v>
      </c>
      <c r="Q112" s="12" t="n">
        <v>0.65</v>
      </c>
    </row>
    <row r="113">
      <c r="A113" t="inlineStr">
        <is>
          <t>R-159</t>
        </is>
      </c>
      <c r="B113" t="inlineStr">
        <is>
          <t>MSEDCL</t>
        </is>
      </c>
      <c r="C113" t="inlineStr">
        <is>
          <t>Electricity Charges</t>
        </is>
      </c>
      <c r="D113" t="inlineStr">
        <is>
          <t>08-08-2025</t>
        </is>
      </c>
      <c r="E113" t="inlineStr">
        <is>
          <t>INR</t>
        </is>
      </c>
      <c r="F113" s="10" t="n">
        <v>64516</v>
      </c>
      <c r="G113" t="n">
        <v>0.012</v>
      </c>
      <c r="H113" s="10" t="n">
        <v>774.1900000000001</v>
      </c>
      <c r="I113" t="inlineStr">
        <is>
          <t>scope2</t>
        </is>
      </c>
      <c r="J113" t="inlineStr">
        <is>
          <t>electricity</t>
        </is>
      </c>
      <c r="K113" t="inlineStr">
        <is>
          <t>electricity</t>
        </is>
      </c>
      <c r="M113" t="inlineStr"/>
      <c r="N113" t="inlineStr">
        <is>
          <t>spend</t>
        </is>
      </c>
      <c r="O113" s="11">
        <f>IFERROR(VLOOKUP(K113,'Factors'!$A$2:$E$160,2,FALSE),0)</f>
        <v>5.93</v>
      </c>
      <c r="P113" s="7">
        <f>H113*O113/1000</f>
        <v>4.590946700000001</v>
      </c>
      <c r="Q113" s="12" t="n">
        <v>0.97</v>
      </c>
    </row>
    <row r="114">
      <c r="A114" t="inlineStr">
        <is>
          <t>R-161</t>
        </is>
      </c>
      <c r="B114" t="inlineStr">
        <is>
          <t>HP Petrol Pump</t>
        </is>
      </c>
      <c r="C114" t="inlineStr">
        <is>
          <t>Petrol Two Wheeler</t>
        </is>
      </c>
      <c r="D114" t="inlineStr">
        <is>
          <t>08-08-2025</t>
        </is>
      </c>
      <c r="E114" t="inlineStr">
        <is>
          <t>INR</t>
        </is>
      </c>
      <c r="F114" s="10" t="n">
        <v>5104</v>
      </c>
      <c r="G114" t="n">
        <v>0.012</v>
      </c>
      <c r="H114" s="10" t="n">
        <v>61.25</v>
      </c>
      <c r="I114" t="inlineStr">
        <is>
          <t>scope1</t>
        </is>
      </c>
      <c r="J114" t="inlineStr">
        <is>
          <t>gasoline</t>
        </is>
      </c>
      <c r="K114" t="inlineStr">
        <is>
          <t>gasoline @ 1.964143</t>
        </is>
      </c>
      <c r="M114" t="inlineStr"/>
      <c r="N114" t="inlineStr">
        <is>
          <t>spend</t>
        </is>
      </c>
      <c r="O114" s="11">
        <f>IFERROR(VLOOKUP(K114,'Factors'!$A$2:$E$160,2,FALSE),0)</f>
        <v>1.964143</v>
      </c>
      <c r="P114" s="7">
        <f>H114*O114/1000</f>
        <v>0.12030375875</v>
      </c>
      <c r="Q114" s="12" t="n">
        <v>0.65</v>
      </c>
    </row>
    <row r="115">
      <c r="A115" t="inlineStr">
        <is>
          <t>R-163</t>
        </is>
      </c>
      <c r="B115" t="inlineStr">
        <is>
          <t>MNGL</t>
        </is>
      </c>
      <c r="C115" t="inlineStr">
        <is>
          <t>PNG Gas Charges</t>
        </is>
      </c>
      <c r="D115" t="inlineStr">
        <is>
          <t>12-08-2025</t>
        </is>
      </c>
      <c r="E115" t="inlineStr">
        <is>
          <t>INR</t>
        </is>
      </c>
      <c r="F115" s="10" t="n">
        <v>10932</v>
      </c>
      <c r="G115" t="n">
        <v>0.012</v>
      </c>
      <c r="H115" s="10" t="n">
        <v>131.18</v>
      </c>
      <c r="I115" t="inlineStr">
        <is>
          <t>scope1</t>
        </is>
      </c>
      <c r="J115" t="inlineStr">
        <is>
          <t>natural_gas</t>
        </is>
      </c>
      <c r="K115" t="inlineStr">
        <is>
          <t>natural_gas</t>
        </is>
      </c>
      <c r="M115" t="inlineStr"/>
      <c r="N115" t="inlineStr">
        <is>
          <t>spend</t>
        </is>
      </c>
      <c r="O115" s="11">
        <f>IFERROR(VLOOKUP(K115,'Factors'!$A$2:$E$160,2,FALSE),0)</f>
        <v>5.311</v>
      </c>
      <c r="P115" s="7">
        <f>H115*O115/1000</f>
        <v>0.69669698</v>
      </c>
      <c r="Q115" s="12" t="n">
        <v>0.8</v>
      </c>
    </row>
    <row r="116">
      <c r="A116" t="inlineStr">
        <is>
          <t>R-164</t>
        </is>
      </c>
      <c r="B116" t="inlineStr">
        <is>
          <t>Blue Dart Express</t>
        </is>
      </c>
      <c r="C116" t="inlineStr">
        <is>
          <t>Courier Charges</t>
        </is>
      </c>
      <c r="D116" t="inlineStr">
        <is>
          <t>12-08-2025</t>
        </is>
      </c>
      <c r="E116" t="inlineStr">
        <is>
          <t>INR</t>
        </is>
      </c>
      <c r="F116" s="10" t="n">
        <v>5146</v>
      </c>
      <c r="G116" t="n">
        <v>0.012</v>
      </c>
      <c r="H116" s="10" t="n">
        <v>61.75</v>
      </c>
      <c r="I116" t="inlineStr">
        <is>
          <t>scope3</t>
        </is>
      </c>
      <c r="J116" t="inlineStr">
        <is>
          <t>courier_delivery</t>
        </is>
      </c>
      <c r="K116" t="inlineStr">
        <is>
          <t>courier_delivery @ 0.658861</t>
        </is>
      </c>
      <c r="M116" t="inlineStr"/>
      <c r="N116" t="inlineStr">
        <is>
          <t>spend</t>
        </is>
      </c>
      <c r="O116" s="11">
        <f>IFERROR(VLOOKUP(K116,'Factors'!$A$2:$E$160,2,FALSE),0)</f>
        <v>0.658861</v>
      </c>
      <c r="P116" s="7">
        <f>H116*O116/1000</f>
        <v>0.04068466675000001</v>
      </c>
      <c r="Q116" s="12" t="n">
        <v>0.97</v>
      </c>
    </row>
    <row r="117">
      <c r="A117" t="inlineStr">
        <is>
          <t>R-165</t>
        </is>
      </c>
      <c r="B117" t="inlineStr">
        <is>
          <t>Sai Stationers</t>
        </is>
      </c>
      <c r="C117" t="inlineStr">
        <is>
          <t>Printing and Stationery</t>
        </is>
      </c>
      <c r="D117" t="inlineStr">
        <is>
          <t>12-08-2025</t>
        </is>
      </c>
      <c r="E117" t="inlineStr">
        <is>
          <t>INR</t>
        </is>
      </c>
      <c r="F117" s="10" t="n">
        <v>9346</v>
      </c>
      <c r="G117" t="n">
        <v>0.012</v>
      </c>
      <c r="H117" s="10" t="n">
        <v>112.15</v>
      </c>
      <c r="I117" t="inlineStr">
        <is>
          <t>scope3</t>
        </is>
      </c>
      <c r="J117" t="inlineStr">
        <is>
          <t>office_supplies</t>
        </is>
      </c>
      <c r="K117" t="inlineStr">
        <is>
          <t>office_supplies @ 0.824104</t>
        </is>
      </c>
      <c r="M117" t="inlineStr"/>
      <c r="N117" t="inlineStr">
        <is>
          <t>spend</t>
        </is>
      </c>
      <c r="O117" s="11">
        <f>IFERROR(VLOOKUP(K117,'Factors'!$A$2:$E$160,2,FALSE),0)</f>
        <v>0.824104</v>
      </c>
      <c r="P117" s="7">
        <f>H117*O117/1000</f>
        <v>0.0924232636</v>
      </c>
      <c r="Q117" s="12" t="n">
        <v>0.8</v>
      </c>
    </row>
    <row r="118">
      <c r="A118" t="inlineStr">
        <is>
          <t>R-166</t>
        </is>
      </c>
      <c r="B118" t="inlineStr">
        <is>
          <t>Indane LPG</t>
        </is>
      </c>
      <c r="C118" t="inlineStr">
        <is>
          <t>LPG Cylinders</t>
        </is>
      </c>
      <c r="D118" t="inlineStr">
        <is>
          <t>12-08-2025</t>
        </is>
      </c>
      <c r="E118" t="inlineStr">
        <is>
          <t>INR</t>
        </is>
      </c>
      <c r="F118" s="10" t="n">
        <v>13000</v>
      </c>
      <c r="G118" t="n">
        <v>0.012</v>
      </c>
      <c r="H118" s="10" t="n">
        <v>156</v>
      </c>
      <c r="I118" t="inlineStr">
        <is>
          <t>scope1</t>
        </is>
      </c>
      <c r="J118" t="inlineStr">
        <is>
          <t>propane</t>
        </is>
      </c>
      <c r="K118" t="inlineStr">
        <is>
          <t>propane</t>
        </is>
      </c>
      <c r="M118" t="inlineStr"/>
      <c r="N118" t="inlineStr">
        <is>
          <t>spend</t>
        </is>
      </c>
      <c r="O118" s="11">
        <f>IFERROR(VLOOKUP(K118,'Factors'!$A$2:$E$160,2,FALSE),0)</f>
        <v>2.1041</v>
      </c>
      <c r="P118" s="7">
        <f>H118*O118/1000</f>
        <v>0.3282396</v>
      </c>
      <c r="Q118" s="12" t="n">
        <v>0.8</v>
      </c>
    </row>
    <row r="119">
      <c r="A119" t="inlineStr">
        <is>
          <t>R-167</t>
        </is>
      </c>
      <c r="B119" t="inlineStr">
        <is>
          <t>Amazon Web Services India</t>
        </is>
      </c>
      <c r="C119" t="inlineStr">
        <is>
          <t>Cloud Hosting</t>
        </is>
      </c>
      <c r="D119" t="inlineStr">
        <is>
          <t>17-08-2025</t>
        </is>
      </c>
      <c r="E119" t="inlineStr">
        <is>
          <t>INR</t>
        </is>
      </c>
      <c r="F119" s="10" t="n">
        <v>18209</v>
      </c>
      <c r="G119" t="n">
        <v>0.012</v>
      </c>
      <c r="H119" s="10" t="n">
        <v>218.51</v>
      </c>
      <c r="I119" t="inlineStr">
        <is>
          <t>scope3</t>
        </is>
      </c>
      <c r="J119" t="inlineStr">
        <is>
          <t>cloud_services</t>
        </is>
      </c>
      <c r="K119" t="inlineStr">
        <is>
          <t>cloud_services @ 0.517014</t>
        </is>
      </c>
      <c r="M119" t="inlineStr"/>
      <c r="N119" t="inlineStr">
        <is>
          <t>spend</t>
        </is>
      </c>
      <c r="O119" s="11">
        <f>IFERROR(VLOOKUP(K119,'Factors'!$A$2:$E$160,2,FALSE),0)</f>
        <v>0.517014</v>
      </c>
      <c r="P119" s="7">
        <f>H119*O119/1000</f>
        <v>0.11297272913999998</v>
      </c>
      <c r="Q119" s="12" t="n">
        <v>0.99</v>
      </c>
    </row>
    <row r="120">
      <c r="A120" t="inlineStr">
        <is>
          <t>R-168</t>
        </is>
      </c>
      <c r="B120" t="inlineStr">
        <is>
          <t>Microsoft India</t>
        </is>
      </c>
      <c r="C120" t="inlineStr">
        <is>
          <t>Software Subscription</t>
        </is>
      </c>
      <c r="D120" t="inlineStr">
        <is>
          <t>17-08-2025</t>
        </is>
      </c>
      <c r="E120" t="inlineStr">
        <is>
          <t>INR</t>
        </is>
      </c>
      <c r="F120" s="10" t="n">
        <v>11000</v>
      </c>
      <c r="G120" t="n">
        <v>0.012</v>
      </c>
      <c r="H120" s="10" t="n">
        <v>132</v>
      </c>
      <c r="I120" t="inlineStr">
        <is>
          <t>scope3</t>
        </is>
      </c>
      <c r="J120" t="inlineStr">
        <is>
          <t>software_subscriptions</t>
        </is>
      </c>
      <c r="K120" t="inlineStr">
        <is>
          <t>software_subscriptions @ 0.792539</t>
        </is>
      </c>
      <c r="M120" t="inlineStr"/>
      <c r="N120" t="inlineStr">
        <is>
          <t>spend</t>
        </is>
      </c>
      <c r="O120" s="11">
        <f>IFERROR(VLOOKUP(K120,'Factors'!$A$2:$E$160,2,FALSE),0)</f>
        <v>0.792539</v>
      </c>
      <c r="P120" s="7">
        <f>H120*O120/1000</f>
        <v>0.104615148</v>
      </c>
      <c r="Q120" s="12" t="n">
        <v>0.9</v>
      </c>
    </row>
    <row r="121">
      <c r="A121" t="inlineStr">
        <is>
          <t>R-169</t>
        </is>
      </c>
      <c r="B121" t="inlineStr">
        <is>
          <t>Airtel Business</t>
        </is>
      </c>
      <c r="C121" t="inlineStr">
        <is>
          <t>Internet and Telephone</t>
        </is>
      </c>
      <c r="D121" t="inlineStr">
        <is>
          <t>17-08-2025</t>
        </is>
      </c>
      <c r="E121" t="inlineStr">
        <is>
          <t>INR</t>
        </is>
      </c>
      <c r="F121" s="10" t="n">
        <v>7750</v>
      </c>
      <c r="G121" t="n">
        <v>0.012</v>
      </c>
      <c r="H121" s="10" t="n">
        <v>93</v>
      </c>
      <c r="I121" t="inlineStr">
        <is>
          <t>scope3</t>
        </is>
      </c>
      <c r="J121" t="inlineStr">
        <is>
          <t>telecommunications</t>
        </is>
      </c>
      <c r="K121" t="inlineStr">
        <is>
          <t>telecommunications @ 2.091796</t>
        </is>
      </c>
      <c r="M121" t="inlineStr"/>
      <c r="N121" t="inlineStr">
        <is>
          <t>spend</t>
        </is>
      </c>
      <c r="O121" s="11">
        <f>IFERROR(VLOOKUP(K121,'Factors'!$A$2:$E$160,2,FALSE),0)</f>
        <v>2.091796</v>
      </c>
      <c r="P121" s="7">
        <f>H121*O121/1000</f>
        <v>0.194537028</v>
      </c>
      <c r="Q121" s="12" t="n">
        <v>0.96</v>
      </c>
    </row>
    <row r="122">
      <c r="A122" t="inlineStr">
        <is>
          <t>R-170</t>
        </is>
      </c>
      <c r="B122" t="inlineStr">
        <is>
          <t>Om Packaging Industries</t>
        </is>
      </c>
      <c r="C122" t="inlineStr">
        <is>
          <t>Corrugated Boxes</t>
        </is>
      </c>
      <c r="D122" t="inlineStr">
        <is>
          <t>17-08-2025</t>
        </is>
      </c>
      <c r="E122" t="inlineStr">
        <is>
          <t>INR</t>
        </is>
      </c>
      <c r="F122" s="10" t="n">
        <v>30377</v>
      </c>
      <c r="G122" t="n">
        <v>0.012</v>
      </c>
      <c r="H122" s="10" t="n">
        <v>364.52</v>
      </c>
      <c r="I122" t="inlineStr">
        <is>
          <t>scope3</t>
        </is>
      </c>
      <c r="J122" t="inlineStr">
        <is>
          <t>paper_products</t>
        </is>
      </c>
      <c r="K122" t="inlineStr">
        <is>
          <t>paper_products @ 1.029059</t>
        </is>
      </c>
      <c r="M122" t="inlineStr"/>
      <c r="N122" t="inlineStr">
        <is>
          <t>spend</t>
        </is>
      </c>
      <c r="O122" s="11">
        <f>IFERROR(VLOOKUP(K122,'Factors'!$A$2:$E$160,2,FALSE),0)</f>
        <v>1.029059</v>
      </c>
      <c r="P122" s="7">
        <f>H122*O122/1000</f>
        <v>0.3751125866799999</v>
      </c>
      <c r="Q122" s="12" t="n">
        <v>0.8</v>
      </c>
    </row>
    <row r="123">
      <c r="A123" t="inlineStr">
        <is>
          <t>R-171</t>
        </is>
      </c>
      <c r="B123" t="inlineStr">
        <is>
          <t>VRL Logistics</t>
        </is>
      </c>
      <c r="C123" t="inlineStr">
        <is>
          <t>Freight Inward</t>
        </is>
      </c>
      <c r="D123" t="inlineStr">
        <is>
          <t>17-08-2025</t>
        </is>
      </c>
      <c r="E123" t="inlineStr">
        <is>
          <t>INR</t>
        </is>
      </c>
      <c r="F123" s="10" t="n">
        <v>80640</v>
      </c>
      <c r="G123" t="n">
        <v>0.012</v>
      </c>
      <c r="H123" s="10" t="n">
        <v>967.6799999999999</v>
      </c>
      <c r="I123" t="inlineStr">
        <is>
          <t>scope3</t>
        </is>
      </c>
      <c r="J123" t="inlineStr">
        <is>
          <t>freight_shipping</t>
        </is>
      </c>
      <c r="K123" t="inlineStr">
        <is>
          <t>freight_shipping @ 0.900533</t>
        </is>
      </c>
      <c r="M123" t="inlineStr"/>
      <c r="N123" t="inlineStr">
        <is>
          <t>spend</t>
        </is>
      </c>
      <c r="O123" s="11">
        <f>IFERROR(VLOOKUP(K123,'Factors'!$A$2:$E$160,2,FALSE),0)</f>
        <v>0.900533</v>
      </c>
      <c r="P123" s="7">
        <f>H123*O123/1000</f>
        <v>0.87142777344</v>
      </c>
      <c r="Q123" s="12" t="n">
        <v>0.96</v>
      </c>
    </row>
    <row r="124">
      <c r="A124" t="inlineStr">
        <is>
          <t>R-172</t>
        </is>
      </c>
      <c r="B124" t="inlineStr">
        <is>
          <t>Pune Municipal Corporation</t>
        </is>
      </c>
      <c r="C124" t="inlineStr">
        <is>
          <t>Water Charges</t>
        </is>
      </c>
      <c r="D124" t="inlineStr">
        <is>
          <t>22-08-2025</t>
        </is>
      </c>
      <c r="E124" t="inlineStr">
        <is>
          <t>INR</t>
        </is>
      </c>
      <c r="F124" s="10" t="n">
        <v>4992</v>
      </c>
      <c r="G124" t="n">
        <v>0.012</v>
      </c>
      <c r="H124" s="10" t="n">
        <v>59.9</v>
      </c>
      <c r="I124" t="inlineStr">
        <is>
          <t>scope3</t>
        </is>
      </c>
      <c r="J124" t="inlineStr">
        <is>
          <t>water_utility</t>
        </is>
      </c>
      <c r="K124" t="inlineStr">
        <is>
          <t>water_utility @ 1.416</t>
        </is>
      </c>
      <c r="M124" t="inlineStr"/>
      <c r="N124" t="inlineStr">
        <is>
          <t>spend</t>
        </is>
      </c>
      <c r="O124" s="11">
        <f>IFERROR(VLOOKUP(K124,'Factors'!$A$2:$E$160,2,FALSE),0)</f>
        <v>1.416</v>
      </c>
      <c r="P124" s="7">
        <f>H124*O124/1000</f>
        <v>0.0848184</v>
      </c>
      <c r="Q124" s="12" t="n">
        <v>0.8</v>
      </c>
    </row>
    <row r="125">
      <c r="A125" t="inlineStr">
        <is>
          <t>R-173</t>
        </is>
      </c>
      <c r="B125" t="inlineStr">
        <is>
          <t>PMC Waste Management</t>
        </is>
      </c>
      <c r="C125" t="inlineStr">
        <is>
          <t>Waste Collection</t>
        </is>
      </c>
      <c r="D125" t="inlineStr">
        <is>
          <t>22-08-2025</t>
        </is>
      </c>
      <c r="E125" t="inlineStr">
        <is>
          <t>INR</t>
        </is>
      </c>
      <c r="F125" s="10" t="n">
        <v>12000</v>
      </c>
      <c r="G125" t="n">
        <v>0.012</v>
      </c>
      <c r="H125" s="10" t="n">
        <v>144</v>
      </c>
      <c r="I125" t="inlineStr">
        <is>
          <t>scope3</t>
        </is>
      </c>
      <c r="J125" t="inlineStr">
        <is>
          <t>waste_disposal</t>
        </is>
      </c>
      <c r="K125" t="inlineStr">
        <is>
          <t>waste_disposal @ 4.072017</t>
        </is>
      </c>
      <c r="M125" t="inlineStr"/>
      <c r="N125" t="inlineStr">
        <is>
          <t>spend</t>
        </is>
      </c>
      <c r="O125" s="11">
        <f>IFERROR(VLOOKUP(K125,'Factors'!$A$2:$E$160,2,FALSE),0)</f>
        <v>4.072017</v>
      </c>
      <c r="P125" s="7">
        <f>H125*O125/1000</f>
        <v>0.586370448</v>
      </c>
      <c r="Q125" s="12" t="n">
        <v>0.65</v>
      </c>
    </row>
    <row r="126">
      <c r="A126" t="inlineStr">
        <is>
          <t>R-174</t>
        </is>
      </c>
      <c r="B126" t="inlineStr">
        <is>
          <t>HP Petrol Pump</t>
        </is>
      </c>
      <c r="C126" t="inlineStr">
        <is>
          <t>Petrol Two Wheeler</t>
        </is>
      </c>
      <c r="D126" t="inlineStr">
        <is>
          <t>22-08-2025</t>
        </is>
      </c>
      <c r="E126" t="inlineStr">
        <is>
          <t>INR</t>
        </is>
      </c>
      <c r="F126" s="10" t="n">
        <v>5067</v>
      </c>
      <c r="G126" t="n">
        <v>0.012</v>
      </c>
      <c r="H126" s="10" t="n">
        <v>60.8</v>
      </c>
      <c r="I126" t="inlineStr">
        <is>
          <t>scope1</t>
        </is>
      </c>
      <c r="J126" t="inlineStr">
        <is>
          <t>gasoline</t>
        </is>
      </c>
      <c r="K126" t="inlineStr">
        <is>
          <t>gasoline @ 1.964336</t>
        </is>
      </c>
      <c r="M126" t="inlineStr"/>
      <c r="N126" t="inlineStr">
        <is>
          <t>spend</t>
        </is>
      </c>
      <c r="O126" s="11">
        <f>IFERROR(VLOOKUP(K126,'Factors'!$A$2:$E$160,2,FALSE),0)</f>
        <v>1.964336</v>
      </c>
      <c r="P126" s="7">
        <f>H126*O126/1000</f>
        <v>0.1194316288</v>
      </c>
      <c r="Q126" s="12" t="n">
        <v>0.65</v>
      </c>
    </row>
    <row r="127">
      <c r="A127" t="inlineStr">
        <is>
          <t>R-175</t>
        </is>
      </c>
      <c r="B127" t="inlineStr">
        <is>
          <t>Indian Oil HSD Diesel</t>
        </is>
      </c>
      <c r="C127" t="inlineStr">
        <is>
          <t>Vehicle Fuel Diesel</t>
        </is>
      </c>
      <c r="D127" t="inlineStr">
        <is>
          <t>22-08-2025</t>
        </is>
      </c>
      <c r="E127" t="inlineStr">
        <is>
          <t>INR</t>
        </is>
      </c>
      <c r="F127" s="10" t="n">
        <v>138869</v>
      </c>
      <c r="G127" t="n">
        <v>0.012</v>
      </c>
      <c r="H127" s="10" t="n">
        <v>1666.43</v>
      </c>
      <c r="I127" t="inlineStr">
        <is>
          <t>scope1</t>
        </is>
      </c>
      <c r="J127" t="inlineStr">
        <is>
          <t>diesel</t>
        </is>
      </c>
      <c r="K127" t="inlineStr">
        <is>
          <t>diesel @ 2.557335</t>
        </is>
      </c>
      <c r="M127" t="inlineStr"/>
      <c r="N127" t="inlineStr">
        <is>
          <t>spend</t>
        </is>
      </c>
      <c r="O127" s="11">
        <f>IFERROR(VLOOKUP(K127,'Factors'!$A$2:$E$160,2,FALSE),0)</f>
        <v>2.557335</v>
      </c>
      <c r="P127" s="7">
        <f>H127*O127/1000</f>
        <v>4.261619764050001</v>
      </c>
      <c r="Q127" s="12" t="n">
        <v>0.98</v>
      </c>
    </row>
    <row r="128">
      <c r="A128" t="inlineStr">
        <is>
          <t>R-177</t>
        </is>
      </c>
      <c r="B128" t="inlineStr">
        <is>
          <t>Google India</t>
        </is>
      </c>
      <c r="C128" t="inlineStr">
        <is>
          <t>Advertisement</t>
        </is>
      </c>
      <c r="D128" t="inlineStr">
        <is>
          <t>27-08-2025</t>
        </is>
      </c>
      <c r="E128" t="inlineStr">
        <is>
          <t>INR</t>
        </is>
      </c>
      <c r="F128" s="10" t="n">
        <v>22500</v>
      </c>
      <c r="G128" t="n">
        <v>0.012</v>
      </c>
      <c r="H128" s="10" t="n">
        <v>270</v>
      </c>
      <c r="I128" t="inlineStr">
        <is>
          <t>scope3</t>
        </is>
      </c>
      <c r="J128" t="inlineStr">
        <is>
          <t>marketing_advertising</t>
        </is>
      </c>
      <c r="K128" t="inlineStr">
        <is>
          <t>marketing_advertising @ 0.87347</t>
        </is>
      </c>
      <c r="M128" t="inlineStr"/>
      <c r="N128" t="inlineStr">
        <is>
          <t>spend</t>
        </is>
      </c>
      <c r="O128" s="11">
        <f>IFERROR(VLOOKUP(K128,'Factors'!$A$2:$E$160,2,FALSE),0)</f>
        <v>0.87347</v>
      </c>
      <c r="P128" s="7">
        <f>H128*O128/1000</f>
        <v>0.2358369</v>
      </c>
      <c r="Q128" s="12" t="n">
        <v>0.8</v>
      </c>
    </row>
    <row r="129">
      <c r="A129" t="inlineStr">
        <is>
          <t>R-178</t>
        </is>
      </c>
      <c r="B129" t="inlineStr">
        <is>
          <t>Metro Cash and Carry</t>
        </is>
      </c>
      <c r="C129" t="inlineStr">
        <is>
          <t>Purchase of Food Items</t>
        </is>
      </c>
      <c r="D129" t="inlineStr">
        <is>
          <t>27-08-2025</t>
        </is>
      </c>
      <c r="E129" t="inlineStr">
        <is>
          <t>INR</t>
        </is>
      </c>
      <c r="F129" s="10" t="n">
        <v>1643123</v>
      </c>
      <c r="G129" t="n">
        <v>0.012</v>
      </c>
      <c r="H129" s="10" t="n">
        <v>19717.48</v>
      </c>
      <c r="I129" t="inlineStr">
        <is>
          <t>scope3</t>
        </is>
      </c>
      <c r="J129" t="inlineStr">
        <is>
          <t>food_manufacturing</t>
        </is>
      </c>
      <c r="K129" t="inlineStr">
        <is>
          <t>food_manufacturing @ 0.548</t>
        </is>
      </c>
      <c r="M129" t="inlineStr"/>
      <c r="N129" t="inlineStr">
        <is>
          <t>spend</t>
        </is>
      </c>
      <c r="O129" s="11">
        <f>IFERROR(VLOOKUP(K129,'Factors'!$A$2:$E$160,2,FALSE),0)</f>
        <v>0.548</v>
      </c>
      <c r="P129" s="7">
        <f>H129*O129/1000</f>
        <v>10.80517904</v>
      </c>
      <c r="Q129" s="12" t="n">
        <v>0.65</v>
      </c>
    </row>
    <row r="130">
      <c r="A130" t="inlineStr">
        <is>
          <t>R-181</t>
        </is>
      </c>
      <c r="B130" t="inlineStr">
        <is>
          <t>MSEDCL</t>
        </is>
      </c>
      <c r="C130" t="inlineStr">
        <is>
          <t>Electricity Charges</t>
        </is>
      </c>
      <c r="D130" t="inlineStr">
        <is>
          <t>08-09-2025</t>
        </is>
      </c>
      <c r="E130" t="inlineStr">
        <is>
          <t>INR</t>
        </is>
      </c>
      <c r="F130" s="10" t="n">
        <v>65384</v>
      </c>
      <c r="G130" t="n">
        <v>0.012</v>
      </c>
      <c r="H130" s="10" t="n">
        <v>784.61</v>
      </c>
      <c r="I130" t="inlineStr">
        <is>
          <t>scope2</t>
        </is>
      </c>
      <c r="J130" t="inlineStr">
        <is>
          <t>electricity</t>
        </is>
      </c>
      <c r="K130" t="inlineStr">
        <is>
          <t>electricity</t>
        </is>
      </c>
      <c r="M130" t="inlineStr"/>
      <c r="N130" t="inlineStr">
        <is>
          <t>spend</t>
        </is>
      </c>
      <c r="O130" s="11">
        <f>IFERROR(VLOOKUP(K130,'Factors'!$A$2:$E$160,2,FALSE),0)</f>
        <v>5.93</v>
      </c>
      <c r="P130" s="7">
        <f>H130*O130/1000</f>
        <v>4.6527373</v>
      </c>
      <c r="Q130" s="12" t="n">
        <v>0.97</v>
      </c>
    </row>
    <row r="131">
      <c r="A131" t="inlineStr">
        <is>
          <t>R-182</t>
        </is>
      </c>
      <c r="B131" t="inlineStr">
        <is>
          <t>IndiGo</t>
        </is>
      </c>
      <c r="C131" t="inlineStr">
        <is>
          <t>Air Travel</t>
        </is>
      </c>
      <c r="D131" t="inlineStr">
        <is>
          <t>08-09-2025</t>
        </is>
      </c>
      <c r="E131" t="inlineStr">
        <is>
          <t>INR</t>
        </is>
      </c>
      <c r="F131" s="10" t="n">
        <v>19500</v>
      </c>
      <c r="G131" t="n">
        <v>0.012</v>
      </c>
      <c r="H131" s="10" t="n">
        <v>234</v>
      </c>
      <c r="I131" t="inlineStr">
        <is>
          <t>scope3</t>
        </is>
      </c>
      <c r="J131" t="inlineStr">
        <is>
          <t>business_travel_air</t>
        </is>
      </c>
      <c r="K131" t="inlineStr">
        <is>
          <t>business_travel_air @ 2.276891</t>
        </is>
      </c>
      <c r="M131" t="inlineStr"/>
      <c r="N131" t="inlineStr">
        <is>
          <t>spend</t>
        </is>
      </c>
      <c r="O131" s="11">
        <f>IFERROR(VLOOKUP(K131,'Factors'!$A$2:$E$160,2,FALSE),0)</f>
        <v>2.276891</v>
      </c>
      <c r="P131" s="7">
        <f>H131*O131/1000</f>
        <v>0.5327924940000001</v>
      </c>
      <c r="Q131" s="12" t="n">
        <v>0.97</v>
      </c>
    </row>
    <row r="132">
      <c r="A132" t="inlineStr">
        <is>
          <t>R-184</t>
        </is>
      </c>
      <c r="B132" t="inlineStr">
        <is>
          <t>HP Petrol Pump</t>
        </is>
      </c>
      <c r="C132" t="inlineStr">
        <is>
          <t>Petrol Two Wheeler</t>
        </is>
      </c>
      <c r="D132" t="inlineStr">
        <is>
          <t>08-09-2025</t>
        </is>
      </c>
      <c r="E132" t="inlineStr">
        <is>
          <t>INR</t>
        </is>
      </c>
      <c r="F132" s="10" t="n">
        <v>3674</v>
      </c>
      <c r="G132" t="n">
        <v>0.012</v>
      </c>
      <c r="H132" s="10" t="n">
        <v>44.09</v>
      </c>
      <c r="I132" t="inlineStr">
        <is>
          <t>scope1</t>
        </is>
      </c>
      <c r="J132" t="inlineStr">
        <is>
          <t>gasoline</t>
        </is>
      </c>
      <c r="K132" t="inlineStr">
        <is>
          <t>gasoline @ 1.964118</t>
        </is>
      </c>
      <c r="M132" t="inlineStr"/>
      <c r="N132" t="inlineStr">
        <is>
          <t>spend</t>
        </is>
      </c>
      <c r="O132" s="11">
        <f>IFERROR(VLOOKUP(K132,'Factors'!$A$2:$E$160,2,FALSE),0)</f>
        <v>1.964118</v>
      </c>
      <c r="P132" s="7">
        <f>H132*O132/1000</f>
        <v>0.08659796262000001</v>
      </c>
      <c r="Q132" s="12" t="n">
        <v>0.65</v>
      </c>
    </row>
    <row r="133">
      <c r="A133" t="inlineStr">
        <is>
          <t>R-186</t>
        </is>
      </c>
      <c r="B133" t="inlineStr">
        <is>
          <t>MNGL</t>
        </is>
      </c>
      <c r="C133" t="inlineStr">
        <is>
          <t>PNG Gas Charges</t>
        </is>
      </c>
      <c r="D133" t="inlineStr">
        <is>
          <t>12-09-2025</t>
        </is>
      </c>
      <c r="E133" t="inlineStr">
        <is>
          <t>INR</t>
        </is>
      </c>
      <c r="F133" s="10" t="n">
        <v>11206</v>
      </c>
      <c r="G133" t="n">
        <v>0.012</v>
      </c>
      <c r="H133" s="10" t="n">
        <v>134.47</v>
      </c>
      <c r="I133" t="inlineStr">
        <is>
          <t>scope1</t>
        </is>
      </c>
      <c r="J133" t="inlineStr">
        <is>
          <t>natural_gas</t>
        </is>
      </c>
      <c r="K133" t="inlineStr">
        <is>
          <t>natural_gas</t>
        </is>
      </c>
      <c r="M133" t="inlineStr"/>
      <c r="N133" t="inlineStr">
        <is>
          <t>spend</t>
        </is>
      </c>
      <c r="O133" s="11">
        <f>IFERROR(VLOOKUP(K133,'Factors'!$A$2:$E$160,2,FALSE),0)</f>
        <v>5.311</v>
      </c>
      <c r="P133" s="7">
        <f>H133*O133/1000</f>
        <v>0.7141701699999999</v>
      </c>
      <c r="Q133" s="12" t="n">
        <v>0.8</v>
      </c>
    </row>
    <row r="134">
      <c r="A134" t="inlineStr">
        <is>
          <t>R-187</t>
        </is>
      </c>
      <c r="B134" t="inlineStr">
        <is>
          <t>Savaari Car Rentals</t>
        </is>
      </c>
      <c r="C134" t="inlineStr">
        <is>
          <t>Cab Hire</t>
        </is>
      </c>
      <c r="D134" t="inlineStr">
        <is>
          <t>12-09-2025</t>
        </is>
      </c>
      <c r="E134" t="inlineStr">
        <is>
          <t>INR</t>
        </is>
      </c>
      <c r="F134" s="10" t="n">
        <v>6000</v>
      </c>
      <c r="G134" t="n">
        <v>0.012</v>
      </c>
      <c r="H134" s="10" t="n">
        <v>72</v>
      </c>
      <c r="I134" t="inlineStr">
        <is>
          <t>scope3</t>
        </is>
      </c>
      <c r="J134" t="inlineStr">
        <is>
          <t>business_travel_ground</t>
        </is>
      </c>
      <c r="K134" t="inlineStr">
        <is>
          <t>business_travel_ground @ 0.737059</t>
        </is>
      </c>
      <c r="M134" t="inlineStr"/>
      <c r="N134" t="inlineStr">
        <is>
          <t>spend</t>
        </is>
      </c>
      <c r="O134" s="11">
        <f>IFERROR(VLOOKUP(K134,'Factors'!$A$2:$E$160,2,FALSE),0)</f>
        <v>0.737059</v>
      </c>
      <c r="P134" s="7">
        <f>H134*O134/1000</f>
        <v>0.053068248000000005</v>
      </c>
      <c r="Q134" s="12" t="n">
        <v>0.65</v>
      </c>
    </row>
    <row r="135">
      <c r="A135" t="inlineStr">
        <is>
          <t>R-188</t>
        </is>
      </c>
      <c r="B135" t="inlineStr">
        <is>
          <t>Blue Dart Express</t>
        </is>
      </c>
      <c r="C135" t="inlineStr">
        <is>
          <t>Courier Charges</t>
        </is>
      </c>
      <c r="D135" t="inlineStr">
        <is>
          <t>12-09-2025</t>
        </is>
      </c>
      <c r="E135" t="inlineStr">
        <is>
          <t>INR</t>
        </is>
      </c>
      <c r="F135" s="10" t="n">
        <v>6410</v>
      </c>
      <c r="G135" t="n">
        <v>0.012</v>
      </c>
      <c r="H135" s="10" t="n">
        <v>76.92</v>
      </c>
      <c r="I135" t="inlineStr">
        <is>
          <t>scope3</t>
        </is>
      </c>
      <c r="J135" t="inlineStr">
        <is>
          <t>courier_delivery</t>
        </is>
      </c>
      <c r="K135" t="inlineStr">
        <is>
          <t>courier_delivery @ 0.653265</t>
        </is>
      </c>
      <c r="M135" t="inlineStr"/>
      <c r="N135" t="inlineStr">
        <is>
          <t>spend</t>
        </is>
      </c>
      <c r="O135" s="11">
        <f>IFERROR(VLOOKUP(K135,'Factors'!$A$2:$E$160,2,FALSE),0)</f>
        <v>0.653265</v>
      </c>
      <c r="P135" s="7">
        <f>H135*O135/1000</f>
        <v>0.0502491438</v>
      </c>
      <c r="Q135" s="12" t="n">
        <v>0.97</v>
      </c>
    </row>
    <row r="136">
      <c r="A136" t="inlineStr">
        <is>
          <t>R-189</t>
        </is>
      </c>
      <c r="B136" t="inlineStr">
        <is>
          <t>Taj Hotels</t>
        </is>
      </c>
      <c r="C136" t="inlineStr">
        <is>
          <t>Hotel Stay</t>
        </is>
      </c>
      <c r="D136" t="inlineStr">
        <is>
          <t>12-09-2025</t>
        </is>
      </c>
      <c r="E136" t="inlineStr">
        <is>
          <t>INR</t>
        </is>
      </c>
      <c r="F136" s="10" t="n">
        <v>15500</v>
      </c>
      <c r="G136" t="n">
        <v>0.012</v>
      </c>
      <c r="H136" s="10" t="n">
        <v>186</v>
      </c>
      <c r="I136" t="inlineStr">
        <is>
          <t>scope3</t>
        </is>
      </c>
      <c r="J136" t="inlineStr">
        <is>
          <t>business_travel_lodging</t>
        </is>
      </c>
      <c r="K136" t="inlineStr">
        <is>
          <t>business_travel_lodging @ 0.648217</t>
        </is>
      </c>
      <c r="M136" t="inlineStr"/>
      <c r="N136" t="inlineStr">
        <is>
          <t>spend</t>
        </is>
      </c>
      <c r="O136" s="11">
        <f>IFERROR(VLOOKUP(K136,'Factors'!$A$2:$E$160,2,FALSE),0)</f>
        <v>0.648217</v>
      </c>
      <c r="P136" s="7">
        <f>H136*O136/1000</f>
        <v>0.12056836200000001</v>
      </c>
      <c r="Q136" s="12" t="n">
        <v>0.96</v>
      </c>
    </row>
    <row r="137">
      <c r="A137" t="inlineStr">
        <is>
          <t>R-190</t>
        </is>
      </c>
      <c r="B137" t="inlineStr">
        <is>
          <t>Amazon Web Services India</t>
        </is>
      </c>
      <c r="C137" t="inlineStr">
        <is>
          <t>Cloud Hosting</t>
        </is>
      </c>
      <c r="D137" t="inlineStr">
        <is>
          <t>17-09-2025</t>
        </is>
      </c>
      <c r="E137" t="inlineStr">
        <is>
          <t>INR</t>
        </is>
      </c>
      <c r="F137" s="10" t="n">
        <v>18443</v>
      </c>
      <c r="G137" t="n">
        <v>0.012</v>
      </c>
      <c r="H137" s="10" t="n">
        <v>221.32</v>
      </c>
      <c r="I137" t="inlineStr">
        <is>
          <t>scope3</t>
        </is>
      </c>
      <c r="J137" t="inlineStr">
        <is>
          <t>cloud_services</t>
        </is>
      </c>
      <c r="K137" t="inlineStr">
        <is>
          <t>cloud_services @ 0.512634</t>
        </is>
      </c>
      <c r="M137" t="inlineStr"/>
      <c r="N137" t="inlineStr">
        <is>
          <t>spend</t>
        </is>
      </c>
      <c r="O137" s="11">
        <f>IFERROR(VLOOKUP(K137,'Factors'!$A$2:$E$160,2,FALSE),0)</f>
        <v>0.512634</v>
      </c>
      <c r="P137" s="7">
        <f>H137*O137/1000</f>
        <v>0.11345615688</v>
      </c>
      <c r="Q137" s="12" t="n">
        <v>0.99</v>
      </c>
    </row>
    <row r="138">
      <c r="A138" t="inlineStr">
        <is>
          <t>R-191</t>
        </is>
      </c>
      <c r="B138" t="inlineStr">
        <is>
          <t>Microsoft India</t>
        </is>
      </c>
      <c r="C138" t="inlineStr">
        <is>
          <t>Software Subscription</t>
        </is>
      </c>
      <c r="D138" t="inlineStr">
        <is>
          <t>17-09-2025</t>
        </is>
      </c>
      <c r="E138" t="inlineStr">
        <is>
          <t>INR</t>
        </is>
      </c>
      <c r="F138" s="10" t="n">
        <v>11000</v>
      </c>
      <c r="G138" t="n">
        <v>0.012</v>
      </c>
      <c r="H138" s="10" t="n">
        <v>132</v>
      </c>
      <c r="I138" t="inlineStr">
        <is>
          <t>scope3</t>
        </is>
      </c>
      <c r="J138" t="inlineStr">
        <is>
          <t>software_subscriptions</t>
        </is>
      </c>
      <c r="K138" t="inlineStr">
        <is>
          <t>software_subscriptions @ 0.785832</t>
        </is>
      </c>
      <c r="M138" t="inlineStr"/>
      <c r="N138" t="inlineStr">
        <is>
          <t>spend</t>
        </is>
      </c>
      <c r="O138" s="11">
        <f>IFERROR(VLOOKUP(K138,'Factors'!$A$2:$E$160,2,FALSE),0)</f>
        <v>0.785832</v>
      </c>
      <c r="P138" s="7">
        <f>H138*O138/1000</f>
        <v>0.103729824</v>
      </c>
      <c r="Q138" s="12" t="n">
        <v>0.9</v>
      </c>
    </row>
    <row r="139">
      <c r="A139" t="inlineStr">
        <is>
          <t>R-192</t>
        </is>
      </c>
      <c r="B139" t="inlineStr">
        <is>
          <t>Airtel Business</t>
        </is>
      </c>
      <c r="C139" t="inlineStr">
        <is>
          <t>Internet and Telephone</t>
        </is>
      </c>
      <c r="D139" t="inlineStr">
        <is>
          <t>17-09-2025</t>
        </is>
      </c>
      <c r="E139" t="inlineStr">
        <is>
          <t>INR</t>
        </is>
      </c>
      <c r="F139" s="10" t="n">
        <v>7750</v>
      </c>
      <c r="G139" t="n">
        <v>0.012</v>
      </c>
      <c r="H139" s="10" t="n">
        <v>93</v>
      </c>
      <c r="I139" t="inlineStr">
        <is>
          <t>scope3</t>
        </is>
      </c>
      <c r="J139" t="inlineStr">
        <is>
          <t>telecommunications</t>
        </is>
      </c>
      <c r="K139" t="inlineStr">
        <is>
          <t>telecommunications @ 2.074094</t>
        </is>
      </c>
      <c r="M139" t="inlineStr"/>
      <c r="N139" t="inlineStr">
        <is>
          <t>spend</t>
        </is>
      </c>
      <c r="O139" s="11">
        <f>IFERROR(VLOOKUP(K139,'Factors'!$A$2:$E$160,2,FALSE),0)</f>
        <v>2.074094</v>
      </c>
      <c r="P139" s="7">
        <f>H139*O139/1000</f>
        <v>0.192890742</v>
      </c>
      <c r="Q139" s="12" t="n">
        <v>0.96</v>
      </c>
    </row>
    <row r="140">
      <c r="A140" t="inlineStr">
        <is>
          <t>R-194</t>
        </is>
      </c>
      <c r="B140" t="inlineStr">
        <is>
          <t>Pune Municipal Corporation</t>
        </is>
      </c>
      <c r="C140" t="inlineStr">
        <is>
          <t>Water Charges</t>
        </is>
      </c>
      <c r="D140" t="inlineStr">
        <is>
          <t>22-09-2025</t>
        </is>
      </c>
      <c r="E140" t="inlineStr">
        <is>
          <t>INR</t>
        </is>
      </c>
      <c r="F140" s="10" t="n">
        <v>4772</v>
      </c>
      <c r="G140" t="n">
        <v>0.012</v>
      </c>
      <c r="H140" s="10" t="n">
        <v>57.26</v>
      </c>
      <c r="I140" t="inlineStr">
        <is>
          <t>scope3</t>
        </is>
      </c>
      <c r="J140" t="inlineStr">
        <is>
          <t>water_utility</t>
        </is>
      </c>
      <c r="K140" t="inlineStr">
        <is>
          <t>water_utility @ 1.404021</t>
        </is>
      </c>
      <c r="M140" t="inlineStr"/>
      <c r="N140" t="inlineStr">
        <is>
          <t>spend</t>
        </is>
      </c>
      <c r="O140" s="11">
        <f>IFERROR(VLOOKUP(K140,'Factors'!$A$2:$E$160,2,FALSE),0)</f>
        <v>1.404021</v>
      </c>
      <c r="P140" s="7">
        <f>H140*O140/1000</f>
        <v>0.08039424246</v>
      </c>
      <c r="Q140" s="12" t="n">
        <v>0.8</v>
      </c>
    </row>
    <row r="141">
      <c r="A141" t="inlineStr">
        <is>
          <t>R-197</t>
        </is>
      </c>
      <c r="B141" t="inlineStr">
        <is>
          <t>PMC Waste Management</t>
        </is>
      </c>
      <c r="C141" t="inlineStr">
        <is>
          <t>Waste Collection</t>
        </is>
      </c>
      <c r="D141" t="inlineStr">
        <is>
          <t>22-09-2025</t>
        </is>
      </c>
      <c r="E141" t="inlineStr">
        <is>
          <t>INR</t>
        </is>
      </c>
      <c r="F141" s="10" t="n">
        <v>12000</v>
      </c>
      <c r="G141" t="n">
        <v>0.012</v>
      </c>
      <c r="H141" s="10" t="n">
        <v>144</v>
      </c>
      <c r="I141" t="inlineStr">
        <is>
          <t>scope3</t>
        </is>
      </c>
      <c r="J141" t="inlineStr">
        <is>
          <t>waste_disposal</t>
        </is>
      </c>
      <c r="K141" t="inlineStr">
        <is>
          <t>waste_disposal @ 4.037558</t>
        </is>
      </c>
      <c r="M141" t="inlineStr"/>
      <c r="N141" t="inlineStr">
        <is>
          <t>spend</t>
        </is>
      </c>
      <c r="O141" s="11">
        <f>IFERROR(VLOOKUP(K141,'Factors'!$A$2:$E$160,2,FALSE),0)</f>
        <v>4.037558</v>
      </c>
      <c r="P141" s="7">
        <f>H141*O141/1000</f>
        <v>0.581408352</v>
      </c>
      <c r="Q141" s="12" t="n">
        <v>0.65</v>
      </c>
    </row>
    <row r="142">
      <c r="A142" t="inlineStr">
        <is>
          <t>R-198</t>
        </is>
      </c>
      <c r="B142" t="inlineStr">
        <is>
          <t>HP Petrol Pump</t>
        </is>
      </c>
      <c r="C142" t="inlineStr">
        <is>
          <t>Petrol Two Wheeler</t>
        </is>
      </c>
      <c r="D142" t="inlineStr">
        <is>
          <t>22-09-2025</t>
        </is>
      </c>
      <c r="E142" t="inlineStr">
        <is>
          <t>INR</t>
        </is>
      </c>
      <c r="F142" s="10" t="n">
        <v>4198</v>
      </c>
      <c r="G142" t="n">
        <v>0.012</v>
      </c>
      <c r="H142" s="10" t="n">
        <v>50.38</v>
      </c>
      <c r="I142" t="inlineStr">
        <is>
          <t>scope1</t>
        </is>
      </c>
      <c r="J142" t="inlineStr">
        <is>
          <t>gasoline</t>
        </is>
      </c>
      <c r="K142" t="inlineStr">
        <is>
          <t>gasoline @ 1.964051</t>
        </is>
      </c>
      <c r="M142" t="inlineStr"/>
      <c r="N142" t="inlineStr">
        <is>
          <t>spend</t>
        </is>
      </c>
      <c r="O142" s="11">
        <f>IFERROR(VLOOKUP(K142,'Factors'!$A$2:$E$160,2,FALSE),0)</f>
        <v>1.964051</v>
      </c>
      <c r="P142" s="7">
        <f>H142*O142/1000</f>
        <v>0.09894888938000002</v>
      </c>
      <c r="Q142" s="12" t="n">
        <v>0.65</v>
      </c>
    </row>
    <row r="143">
      <c r="A143" t="inlineStr">
        <is>
          <t>R-199</t>
        </is>
      </c>
      <c r="B143" t="inlineStr">
        <is>
          <t>Indian Oil HSD Diesel</t>
        </is>
      </c>
      <c r="C143" t="inlineStr">
        <is>
          <t>Vehicle Fuel Diesel</t>
        </is>
      </c>
      <c r="D143" t="inlineStr">
        <is>
          <t>22-09-2025</t>
        </is>
      </c>
      <c r="E143" t="inlineStr">
        <is>
          <t>INR</t>
        </is>
      </c>
      <c r="F143" s="10" t="n">
        <v>147524</v>
      </c>
      <c r="G143" t="n">
        <v>0.012</v>
      </c>
      <c r="H143" s="10" t="n">
        <v>1770.29</v>
      </c>
      <c r="I143" t="inlineStr">
        <is>
          <t>scope1</t>
        </is>
      </c>
      <c r="J143" t="inlineStr">
        <is>
          <t>diesel</t>
        </is>
      </c>
      <c r="K143" t="inlineStr">
        <is>
          <t>diesel @ 2.557335</t>
        </is>
      </c>
      <c r="M143" t="inlineStr"/>
      <c r="N143" t="inlineStr">
        <is>
          <t>spend</t>
        </is>
      </c>
      <c r="O143" s="11">
        <f>IFERROR(VLOOKUP(K143,'Factors'!$A$2:$E$160,2,FALSE),0)</f>
        <v>2.557335</v>
      </c>
      <c r="P143" s="7">
        <f>H143*O143/1000</f>
        <v>4.52722457715</v>
      </c>
      <c r="Q143" s="12" t="n">
        <v>0.98</v>
      </c>
    </row>
    <row r="144">
      <c r="A144" t="inlineStr">
        <is>
          <t>R-201</t>
        </is>
      </c>
      <c r="B144" t="inlineStr">
        <is>
          <t>Google India</t>
        </is>
      </c>
      <c r="C144" t="inlineStr">
        <is>
          <t>Advertisement</t>
        </is>
      </c>
      <c r="D144" t="inlineStr">
        <is>
          <t>27-09-2025</t>
        </is>
      </c>
      <c r="E144" t="inlineStr">
        <is>
          <t>INR</t>
        </is>
      </c>
      <c r="F144" s="10" t="n">
        <v>22500</v>
      </c>
      <c r="G144" t="n">
        <v>0.012</v>
      </c>
      <c r="H144" s="10" t="n">
        <v>270</v>
      </c>
      <c r="I144" t="inlineStr">
        <is>
          <t>scope3</t>
        </is>
      </c>
      <c r="J144" t="inlineStr">
        <is>
          <t>marketing_advertising</t>
        </is>
      </c>
      <c r="K144" t="inlineStr">
        <is>
          <t>marketing_advertising @ 0.866078</t>
        </is>
      </c>
      <c r="M144" t="inlineStr"/>
      <c r="N144" t="inlineStr">
        <is>
          <t>spend</t>
        </is>
      </c>
      <c r="O144" s="11">
        <f>IFERROR(VLOOKUP(K144,'Factors'!$A$2:$E$160,2,FALSE),0)</f>
        <v>0.866078</v>
      </c>
      <c r="P144" s="7">
        <f>H144*O144/1000</f>
        <v>0.23384106</v>
      </c>
      <c r="Q144" s="12" t="n">
        <v>0.8</v>
      </c>
    </row>
    <row r="145">
      <c r="A145" t="inlineStr">
        <is>
          <t>R-202</t>
        </is>
      </c>
      <c r="B145" t="inlineStr">
        <is>
          <t>Metro Cash and Carry</t>
        </is>
      </c>
      <c r="C145" t="inlineStr">
        <is>
          <t>Purchase of Food Items</t>
        </is>
      </c>
      <c r="D145" t="inlineStr">
        <is>
          <t>27-09-2025</t>
        </is>
      </c>
      <c r="E145" t="inlineStr">
        <is>
          <t>INR</t>
        </is>
      </c>
      <c r="F145" s="10" t="n">
        <v>1536844</v>
      </c>
      <c r="G145" t="n">
        <v>0.012</v>
      </c>
      <c r="H145" s="10" t="n">
        <v>18442.13</v>
      </c>
      <c r="I145" t="inlineStr">
        <is>
          <t>scope3</t>
        </is>
      </c>
      <c r="J145" t="inlineStr">
        <is>
          <t>food_manufacturing</t>
        </is>
      </c>
      <c r="K145" t="inlineStr">
        <is>
          <t>food_manufacturing @ 0.543363</t>
        </is>
      </c>
      <c r="M145" t="inlineStr"/>
      <c r="N145" t="inlineStr">
        <is>
          <t>spend</t>
        </is>
      </c>
      <c r="O145" s="11">
        <f>IFERROR(VLOOKUP(K145,'Factors'!$A$2:$E$160,2,FALSE),0)</f>
        <v>0.543363</v>
      </c>
      <c r="P145" s="7">
        <f>H145*O145/1000</f>
        <v>10.020771083190002</v>
      </c>
      <c r="Q145" s="12" t="n">
        <v>0.65</v>
      </c>
    </row>
    <row r="146">
      <c r="A146" t="inlineStr">
        <is>
          <t>R-205</t>
        </is>
      </c>
      <c r="B146" t="inlineStr">
        <is>
          <t>MSEDCL</t>
        </is>
      </c>
      <c r="C146" t="inlineStr">
        <is>
          <t>Electricity Charges</t>
        </is>
      </c>
      <c r="D146" t="inlineStr">
        <is>
          <t>08-10-2025</t>
        </is>
      </c>
      <c r="E146" t="inlineStr">
        <is>
          <t>INR</t>
        </is>
      </c>
      <c r="F146" s="10" t="n">
        <v>62267</v>
      </c>
      <c r="G146" t="n">
        <v>0.012</v>
      </c>
      <c r="H146" s="10" t="n">
        <v>747.2</v>
      </c>
      <c r="I146" t="inlineStr">
        <is>
          <t>scope2</t>
        </is>
      </c>
      <c r="J146" t="inlineStr">
        <is>
          <t>electricity</t>
        </is>
      </c>
      <c r="K146" t="inlineStr">
        <is>
          <t>electricity</t>
        </is>
      </c>
      <c r="M146" t="inlineStr"/>
      <c r="N146" t="inlineStr">
        <is>
          <t>spend</t>
        </is>
      </c>
      <c r="O146" s="11">
        <f>IFERROR(VLOOKUP(K146,'Factors'!$A$2:$E$160,2,FALSE),0)</f>
        <v>5.93</v>
      </c>
      <c r="P146" s="7">
        <f>H146*O146/1000</f>
        <v>4.430896</v>
      </c>
      <c r="Q146" s="12" t="n">
        <v>0.97</v>
      </c>
    </row>
    <row r="147">
      <c r="A147" t="inlineStr">
        <is>
          <t>R-207</t>
        </is>
      </c>
      <c r="B147" t="inlineStr">
        <is>
          <t>HP Petrol Pump</t>
        </is>
      </c>
      <c r="C147" t="inlineStr">
        <is>
          <t>Petrol Two Wheeler</t>
        </is>
      </c>
      <c r="D147" t="inlineStr">
        <is>
          <t>08-10-2025</t>
        </is>
      </c>
      <c r="E147" t="inlineStr">
        <is>
          <t>INR</t>
        </is>
      </c>
      <c r="F147" s="10" t="n">
        <v>4852</v>
      </c>
      <c r="G147" t="n">
        <v>0.012</v>
      </c>
      <c r="H147" s="10" t="n">
        <v>58.22</v>
      </c>
      <c r="I147" t="inlineStr">
        <is>
          <t>scope1</t>
        </is>
      </c>
      <c r="J147" t="inlineStr">
        <is>
          <t>gasoline</t>
        </is>
      </c>
      <c r="K147" t="inlineStr">
        <is>
          <t>gasoline @ 1.964342</t>
        </is>
      </c>
      <c r="M147" t="inlineStr"/>
      <c r="N147" t="inlineStr">
        <is>
          <t>spend</t>
        </is>
      </c>
      <c r="O147" s="11">
        <f>IFERROR(VLOOKUP(K147,'Factors'!$A$2:$E$160,2,FALSE),0)</f>
        <v>1.964342</v>
      </c>
      <c r="P147" s="7">
        <f>H147*O147/1000</f>
        <v>0.11436399124</v>
      </c>
      <c r="Q147" s="12" t="n">
        <v>0.65</v>
      </c>
    </row>
    <row r="148">
      <c r="A148" t="inlineStr">
        <is>
          <t>R-209</t>
        </is>
      </c>
      <c r="B148" t="inlineStr">
        <is>
          <t>MNGL</t>
        </is>
      </c>
      <c r="C148" t="inlineStr">
        <is>
          <t>PNG Gas Charges</t>
        </is>
      </c>
      <c r="D148" t="inlineStr">
        <is>
          <t>12-10-2025</t>
        </is>
      </c>
      <c r="E148" t="inlineStr">
        <is>
          <t>INR</t>
        </is>
      </c>
      <c r="F148" s="10" t="n">
        <v>10921</v>
      </c>
      <c r="G148" t="n">
        <v>0.012</v>
      </c>
      <c r="H148" s="10" t="n">
        <v>131.05</v>
      </c>
      <c r="I148" t="inlineStr">
        <is>
          <t>scope1</t>
        </is>
      </c>
      <c r="J148" t="inlineStr">
        <is>
          <t>natural_gas</t>
        </is>
      </c>
      <c r="K148" t="inlineStr">
        <is>
          <t>natural_gas</t>
        </is>
      </c>
      <c r="M148" t="inlineStr"/>
      <c r="N148" t="inlineStr">
        <is>
          <t>spend</t>
        </is>
      </c>
      <c r="O148" s="11">
        <f>IFERROR(VLOOKUP(K148,'Factors'!$A$2:$E$160,2,FALSE),0)</f>
        <v>5.311</v>
      </c>
      <c r="P148" s="7">
        <f>H148*O148/1000</f>
        <v>0.6960065500000001</v>
      </c>
      <c r="Q148" s="12" t="n">
        <v>0.8</v>
      </c>
    </row>
    <row r="149">
      <c r="A149" t="inlineStr">
        <is>
          <t>R-210</t>
        </is>
      </c>
      <c r="B149" t="inlineStr">
        <is>
          <t>Blue Dart Express</t>
        </is>
      </c>
      <c r="C149" t="inlineStr">
        <is>
          <t>Courier Charges</t>
        </is>
      </c>
      <c r="D149" t="inlineStr">
        <is>
          <t>12-10-2025</t>
        </is>
      </c>
      <c r="E149" t="inlineStr">
        <is>
          <t>INR</t>
        </is>
      </c>
      <c r="F149" s="10" t="n">
        <v>7732</v>
      </c>
      <c r="G149" t="n">
        <v>0.012</v>
      </c>
      <c r="H149" s="10" t="n">
        <v>92.78</v>
      </c>
      <c r="I149" t="inlineStr">
        <is>
          <t>scope3</t>
        </is>
      </c>
      <c r="J149" t="inlineStr">
        <is>
          <t>courier_delivery</t>
        </is>
      </c>
      <c r="K149" t="inlineStr">
        <is>
          <t>courier_delivery @ 0.65246</t>
        </is>
      </c>
      <c r="M149" t="inlineStr"/>
      <c r="N149" t="inlineStr">
        <is>
          <t>spend</t>
        </is>
      </c>
      <c r="O149" s="11">
        <f>IFERROR(VLOOKUP(K149,'Factors'!$A$2:$E$160,2,FALSE),0)</f>
        <v>0.65246</v>
      </c>
      <c r="P149" s="7">
        <f>H149*O149/1000</f>
        <v>0.0605352388</v>
      </c>
      <c r="Q149" s="12" t="n">
        <v>0.97</v>
      </c>
    </row>
    <row r="150">
      <c r="A150" t="inlineStr">
        <is>
          <t>R-211</t>
        </is>
      </c>
      <c r="B150" t="inlineStr">
        <is>
          <t>Indane LPG</t>
        </is>
      </c>
      <c r="C150" t="inlineStr">
        <is>
          <t>LPG Cylinders</t>
        </is>
      </c>
      <c r="D150" t="inlineStr">
        <is>
          <t>12-10-2025</t>
        </is>
      </c>
      <c r="E150" t="inlineStr">
        <is>
          <t>INR</t>
        </is>
      </c>
      <c r="F150" s="10" t="n">
        <v>13000</v>
      </c>
      <c r="G150" t="n">
        <v>0.012</v>
      </c>
      <c r="H150" s="10" t="n">
        <v>156</v>
      </c>
      <c r="I150" t="inlineStr">
        <is>
          <t>scope1</t>
        </is>
      </c>
      <c r="J150" t="inlineStr">
        <is>
          <t>propane</t>
        </is>
      </c>
      <c r="K150" t="inlineStr">
        <is>
          <t>propane</t>
        </is>
      </c>
      <c r="M150" t="inlineStr"/>
      <c r="N150" t="inlineStr">
        <is>
          <t>spend</t>
        </is>
      </c>
      <c r="O150" s="11">
        <f>IFERROR(VLOOKUP(K150,'Factors'!$A$2:$E$160,2,FALSE),0)</f>
        <v>2.1041</v>
      </c>
      <c r="P150" s="7">
        <f>H150*O150/1000</f>
        <v>0.3282396</v>
      </c>
      <c r="Q150" s="12" t="n">
        <v>0.8</v>
      </c>
    </row>
    <row r="151">
      <c r="A151" t="inlineStr">
        <is>
          <t>R-212</t>
        </is>
      </c>
      <c r="B151" t="inlineStr">
        <is>
          <t>Amazon Web Services India</t>
        </is>
      </c>
      <c r="C151" t="inlineStr">
        <is>
          <t>Cloud Hosting</t>
        </is>
      </c>
      <c r="D151" t="inlineStr">
        <is>
          <t>17-10-2025</t>
        </is>
      </c>
      <c r="E151" t="inlineStr">
        <is>
          <t>INR</t>
        </is>
      </c>
      <c r="F151" s="10" t="n">
        <v>18521</v>
      </c>
      <c r="G151" t="n">
        <v>0.012</v>
      </c>
      <c r="H151" s="10" t="n">
        <v>222.25</v>
      </c>
      <c r="I151" t="inlineStr">
        <is>
          <t>scope3</t>
        </is>
      </c>
      <c r="J151" t="inlineStr">
        <is>
          <t>cloud_services</t>
        </is>
      </c>
      <c r="K151" t="inlineStr">
        <is>
          <t>cloud_services @ 0.511994</t>
        </is>
      </c>
      <c r="M151" t="inlineStr"/>
      <c r="N151" t="inlineStr">
        <is>
          <t>spend</t>
        </is>
      </c>
      <c r="O151" s="11">
        <f>IFERROR(VLOOKUP(K151,'Factors'!$A$2:$E$160,2,FALSE),0)</f>
        <v>0.511994</v>
      </c>
      <c r="P151" s="7">
        <f>H151*O151/1000</f>
        <v>0.11379066649999998</v>
      </c>
      <c r="Q151" s="12" t="n">
        <v>0.99</v>
      </c>
    </row>
    <row r="152">
      <c r="A152" t="inlineStr">
        <is>
          <t>R-213</t>
        </is>
      </c>
      <c r="B152" t="inlineStr">
        <is>
          <t>Microsoft India</t>
        </is>
      </c>
      <c r="C152" t="inlineStr">
        <is>
          <t>Software Subscription</t>
        </is>
      </c>
      <c r="D152" t="inlineStr">
        <is>
          <t>17-10-2025</t>
        </is>
      </c>
      <c r="E152" t="inlineStr">
        <is>
          <t>INR</t>
        </is>
      </c>
      <c r="F152" s="10" t="n">
        <v>11000</v>
      </c>
      <c r="G152" t="n">
        <v>0.012</v>
      </c>
      <c r="H152" s="10" t="n">
        <v>132</v>
      </c>
      <c r="I152" t="inlineStr">
        <is>
          <t>scope3</t>
        </is>
      </c>
      <c r="J152" t="inlineStr">
        <is>
          <t>software_subscriptions</t>
        </is>
      </c>
      <c r="K152" t="inlineStr">
        <is>
          <t>software_subscriptions @ 0.78483</t>
        </is>
      </c>
      <c r="M152" t="inlineStr"/>
      <c r="N152" t="inlineStr">
        <is>
          <t>spend</t>
        </is>
      </c>
      <c r="O152" s="11">
        <f>IFERROR(VLOOKUP(K152,'Factors'!$A$2:$E$160,2,FALSE),0)</f>
        <v>0.78483</v>
      </c>
      <c r="P152" s="7">
        <f>H152*O152/1000</f>
        <v>0.10359756</v>
      </c>
      <c r="Q152" s="12" t="n">
        <v>0.9</v>
      </c>
    </row>
    <row r="153">
      <c r="A153" t="inlineStr">
        <is>
          <t>R-214</t>
        </is>
      </c>
      <c r="B153" t="inlineStr">
        <is>
          <t>Airtel Business</t>
        </is>
      </c>
      <c r="C153" t="inlineStr">
        <is>
          <t>Internet and Telephone</t>
        </is>
      </c>
      <c r="D153" t="inlineStr">
        <is>
          <t>17-10-2025</t>
        </is>
      </c>
      <c r="E153" t="inlineStr">
        <is>
          <t>INR</t>
        </is>
      </c>
      <c r="F153" s="10" t="n">
        <v>7750</v>
      </c>
      <c r="G153" t="n">
        <v>0.012</v>
      </c>
      <c r="H153" s="10" t="n">
        <v>93</v>
      </c>
      <c r="I153" t="inlineStr">
        <is>
          <t>scope3</t>
        </is>
      </c>
      <c r="J153" t="inlineStr">
        <is>
          <t>telecommunications</t>
        </is>
      </c>
      <c r="K153" t="inlineStr">
        <is>
          <t>telecommunications @ 2.071451</t>
        </is>
      </c>
      <c r="M153" t="inlineStr"/>
      <c r="N153" t="inlineStr">
        <is>
          <t>spend</t>
        </is>
      </c>
      <c r="O153" s="11">
        <f>IFERROR(VLOOKUP(K153,'Factors'!$A$2:$E$160,2,FALSE),0)</f>
        <v>2.071451</v>
      </c>
      <c r="P153" s="7">
        <f>H153*O153/1000</f>
        <v>0.192644943</v>
      </c>
      <c r="Q153" s="12" t="n">
        <v>0.96</v>
      </c>
    </row>
    <row r="154">
      <c r="A154" t="inlineStr">
        <is>
          <t>R-215</t>
        </is>
      </c>
      <c r="B154" t="inlineStr">
        <is>
          <t>Om Packaging Industries</t>
        </is>
      </c>
      <c r="C154" t="inlineStr">
        <is>
          <t>Corrugated Boxes</t>
        </is>
      </c>
      <c r="D154" t="inlineStr">
        <is>
          <t>17-10-2025</t>
        </is>
      </c>
      <c r="E154" t="inlineStr">
        <is>
          <t>INR</t>
        </is>
      </c>
      <c r="F154" s="10" t="n">
        <v>38772</v>
      </c>
      <c r="G154" t="n">
        <v>0.012</v>
      </c>
      <c r="H154" s="10" t="n">
        <v>465.26</v>
      </c>
      <c r="I154" t="inlineStr">
        <is>
          <t>scope3</t>
        </is>
      </c>
      <c r="J154" t="inlineStr">
        <is>
          <t>paper_products</t>
        </is>
      </c>
      <c r="K154" t="inlineStr">
        <is>
          <t>paper_products @ 1.019048</t>
        </is>
      </c>
      <c r="M154" t="inlineStr"/>
      <c r="N154" t="inlineStr">
        <is>
          <t>spend</t>
        </is>
      </c>
      <c r="O154" s="11">
        <f>IFERROR(VLOOKUP(K154,'Factors'!$A$2:$E$160,2,FALSE),0)</f>
        <v>1.019048</v>
      </c>
      <c r="P154" s="7">
        <f>H154*O154/1000</f>
        <v>0.47412227248</v>
      </c>
      <c r="Q154" s="12" t="n">
        <v>0.8</v>
      </c>
    </row>
    <row r="155">
      <c r="A155" t="inlineStr">
        <is>
          <t>R-216</t>
        </is>
      </c>
      <c r="B155" t="inlineStr">
        <is>
          <t>VRL Logistics</t>
        </is>
      </c>
      <c r="C155" t="inlineStr">
        <is>
          <t>Freight Inward</t>
        </is>
      </c>
      <c r="D155" t="inlineStr">
        <is>
          <t>17-10-2025</t>
        </is>
      </c>
      <c r="E155" t="inlineStr">
        <is>
          <t>INR</t>
        </is>
      </c>
      <c r="F155" s="10" t="n">
        <v>87896</v>
      </c>
      <c r="G155" t="n">
        <v>0.012</v>
      </c>
      <c r="H155" s="10" t="n">
        <v>1054.75</v>
      </c>
      <c r="I155" t="inlineStr">
        <is>
          <t>scope3</t>
        </is>
      </c>
      <c r="J155" t="inlineStr">
        <is>
          <t>freight_shipping</t>
        </is>
      </c>
      <c r="K155" t="inlineStr">
        <is>
          <t>freight_shipping @ 0.891777</t>
        </is>
      </c>
      <c r="M155" t="inlineStr"/>
      <c r="N155" t="inlineStr">
        <is>
          <t>spend</t>
        </is>
      </c>
      <c r="O155" s="11">
        <f>IFERROR(VLOOKUP(K155,'Factors'!$A$2:$E$160,2,FALSE),0)</f>
        <v>0.891777</v>
      </c>
      <c r="P155" s="7">
        <f>H155*O155/1000</f>
        <v>0.94060179075</v>
      </c>
      <c r="Q155" s="12" t="n">
        <v>0.96</v>
      </c>
    </row>
    <row r="156">
      <c r="A156" t="inlineStr">
        <is>
          <t>R-217</t>
        </is>
      </c>
      <c r="B156" t="inlineStr">
        <is>
          <t>Pune Municipal Corporation</t>
        </is>
      </c>
      <c r="C156" t="inlineStr">
        <is>
          <t>Water Charges</t>
        </is>
      </c>
      <c r="D156" t="inlineStr">
        <is>
          <t>22-10-2025</t>
        </is>
      </c>
      <c r="E156" t="inlineStr">
        <is>
          <t>INR</t>
        </is>
      </c>
      <c r="F156" s="10" t="n">
        <v>5018</v>
      </c>
      <c r="G156" t="n">
        <v>0.012</v>
      </c>
      <c r="H156" s="10" t="n">
        <v>60.22</v>
      </c>
      <c r="I156" t="inlineStr">
        <is>
          <t>scope3</t>
        </is>
      </c>
      <c r="J156" t="inlineStr">
        <is>
          <t>water_utility</t>
        </is>
      </c>
      <c r="K156" t="inlineStr">
        <is>
          <t>water_utility @ 1.402041</t>
        </is>
      </c>
      <c r="M156" t="inlineStr"/>
      <c r="N156" t="inlineStr">
        <is>
          <t>spend</t>
        </is>
      </c>
      <c r="O156" s="11">
        <f>IFERROR(VLOOKUP(K156,'Factors'!$A$2:$E$160,2,FALSE),0)</f>
        <v>1.402041</v>
      </c>
      <c r="P156" s="7">
        <f>H156*O156/1000</f>
        <v>0.08443090902</v>
      </c>
      <c r="Q156" s="12" t="n">
        <v>0.8</v>
      </c>
    </row>
    <row r="157">
      <c r="A157" t="inlineStr">
        <is>
          <t>R-218</t>
        </is>
      </c>
      <c r="B157" t="inlineStr">
        <is>
          <t>PMC Waste Management</t>
        </is>
      </c>
      <c r="C157" t="inlineStr">
        <is>
          <t>Waste Collection</t>
        </is>
      </c>
      <c r="D157" t="inlineStr">
        <is>
          <t>22-10-2025</t>
        </is>
      </c>
      <c r="E157" t="inlineStr">
        <is>
          <t>INR</t>
        </is>
      </c>
      <c r="F157" s="10" t="n">
        <v>12000</v>
      </c>
      <c r="G157" t="n">
        <v>0.012</v>
      </c>
      <c r="H157" s="10" t="n">
        <v>144</v>
      </c>
      <c r="I157" t="inlineStr">
        <is>
          <t>scope3</t>
        </is>
      </c>
      <c r="J157" t="inlineStr">
        <is>
          <t>waste_disposal</t>
        </is>
      </c>
      <c r="K157" t="inlineStr">
        <is>
          <t>waste_disposal @ 4.032413</t>
        </is>
      </c>
      <c r="M157" t="inlineStr"/>
      <c r="N157" t="inlineStr">
        <is>
          <t>spend</t>
        </is>
      </c>
      <c r="O157" s="11">
        <f>IFERROR(VLOOKUP(K157,'Factors'!$A$2:$E$160,2,FALSE),0)</f>
        <v>4.032413</v>
      </c>
      <c r="P157" s="7">
        <f>H157*O157/1000</f>
        <v>0.580667472</v>
      </c>
      <c r="Q157" s="12" t="n">
        <v>0.65</v>
      </c>
    </row>
    <row r="158">
      <c r="A158" t="inlineStr">
        <is>
          <t>R-219</t>
        </is>
      </c>
      <c r="B158" t="inlineStr">
        <is>
          <t>HP Petrol Pump</t>
        </is>
      </c>
      <c r="C158" t="inlineStr">
        <is>
          <t>Petrol Two Wheeler</t>
        </is>
      </c>
      <c r="D158" t="inlineStr">
        <is>
          <t>22-10-2025</t>
        </is>
      </c>
      <c r="E158" t="inlineStr">
        <is>
          <t>INR</t>
        </is>
      </c>
      <c r="F158" s="10" t="n">
        <v>4466</v>
      </c>
      <c r="G158" t="n">
        <v>0.012</v>
      </c>
      <c r="H158" s="10" t="n">
        <v>53.59</v>
      </c>
      <c r="I158" t="inlineStr">
        <is>
          <t>scope1</t>
        </is>
      </c>
      <c r="J158" t="inlineStr">
        <is>
          <t>gasoline</t>
        </is>
      </c>
      <c r="K158" t="inlineStr">
        <is>
          <t>gasoline @ 1.96428</t>
        </is>
      </c>
      <c r="M158" t="inlineStr"/>
      <c r="N158" t="inlineStr">
        <is>
          <t>spend</t>
        </is>
      </c>
      <c r="O158" s="11">
        <f>IFERROR(VLOOKUP(K158,'Factors'!$A$2:$E$160,2,FALSE),0)</f>
        <v>1.96428</v>
      </c>
      <c r="P158" s="7">
        <f>H158*O158/1000</f>
        <v>0.1052657652</v>
      </c>
      <c r="Q158" s="12" t="n">
        <v>0.65</v>
      </c>
    </row>
    <row r="159">
      <c r="A159" t="inlineStr">
        <is>
          <t>R-220</t>
        </is>
      </c>
      <c r="B159" t="inlineStr">
        <is>
          <t>Indian Oil HSD Diesel</t>
        </is>
      </c>
      <c r="C159" t="inlineStr">
        <is>
          <t>Vehicle Fuel Diesel</t>
        </is>
      </c>
      <c r="D159" t="inlineStr">
        <is>
          <t>22-10-2025</t>
        </is>
      </c>
      <c r="E159" t="inlineStr">
        <is>
          <t>INR</t>
        </is>
      </c>
      <c r="F159" s="10" t="n">
        <v>154234</v>
      </c>
      <c r="G159" t="n">
        <v>0.012</v>
      </c>
      <c r="H159" s="10" t="n">
        <v>1850.81</v>
      </c>
      <c r="I159" t="inlineStr">
        <is>
          <t>scope1</t>
        </is>
      </c>
      <c r="J159" t="inlineStr">
        <is>
          <t>diesel</t>
        </is>
      </c>
      <c r="K159" t="inlineStr">
        <is>
          <t>diesel @ 2.557335</t>
        </is>
      </c>
      <c r="M159" t="inlineStr"/>
      <c r="N159" t="inlineStr">
        <is>
          <t>spend</t>
        </is>
      </c>
      <c r="O159" s="11">
        <f>IFERROR(VLOOKUP(K159,'Factors'!$A$2:$E$160,2,FALSE),0)</f>
        <v>2.557335</v>
      </c>
      <c r="P159" s="7">
        <f>H159*O159/1000</f>
        <v>4.7331411913500006</v>
      </c>
      <c r="Q159" s="12" t="n">
        <v>0.98</v>
      </c>
    </row>
    <row r="160">
      <c r="A160" t="inlineStr">
        <is>
          <t>R-222</t>
        </is>
      </c>
      <c r="B160" t="inlineStr">
        <is>
          <t>Google India</t>
        </is>
      </c>
      <c r="C160" t="inlineStr">
        <is>
          <t>Advertisement</t>
        </is>
      </c>
      <c r="D160" t="inlineStr">
        <is>
          <t>27-10-2025</t>
        </is>
      </c>
      <c r="E160" t="inlineStr">
        <is>
          <t>INR</t>
        </is>
      </c>
      <c r="F160" s="10" t="n">
        <v>22500</v>
      </c>
      <c r="G160" t="n">
        <v>0.012</v>
      </c>
      <c r="H160" s="10" t="n">
        <v>270</v>
      </c>
      <c r="I160" t="inlineStr">
        <is>
          <t>scope3</t>
        </is>
      </c>
      <c r="J160" t="inlineStr">
        <is>
          <t>marketing_advertising</t>
        </is>
      </c>
      <c r="K160" t="inlineStr">
        <is>
          <t>marketing_advertising @ 0.864975</t>
        </is>
      </c>
      <c r="M160" t="inlineStr"/>
      <c r="N160" t="inlineStr">
        <is>
          <t>spend</t>
        </is>
      </c>
      <c r="O160" s="11">
        <f>IFERROR(VLOOKUP(K160,'Factors'!$A$2:$E$160,2,FALSE),0)</f>
        <v>0.864975</v>
      </c>
      <c r="P160" s="7">
        <f>H160*O160/1000</f>
        <v>0.23354325</v>
      </c>
      <c r="Q160" s="12" t="n">
        <v>0.8</v>
      </c>
    </row>
    <row r="161">
      <c r="A161" t="inlineStr">
        <is>
          <t>R-223</t>
        </is>
      </c>
      <c r="B161" t="inlineStr">
        <is>
          <t>Metro Cash and Carry</t>
        </is>
      </c>
      <c r="C161" t="inlineStr">
        <is>
          <t>Purchase of Food Items</t>
        </is>
      </c>
      <c r="D161" t="inlineStr">
        <is>
          <t>27-10-2025</t>
        </is>
      </c>
      <c r="E161" t="inlineStr">
        <is>
          <t>INR</t>
        </is>
      </c>
      <c r="F161" s="10" t="n">
        <v>1487398</v>
      </c>
      <c r="G161" t="n">
        <v>0.012</v>
      </c>
      <c r="H161" s="10" t="n">
        <v>17848.78</v>
      </c>
      <c r="I161" t="inlineStr">
        <is>
          <t>scope3</t>
        </is>
      </c>
      <c r="J161" t="inlineStr">
        <is>
          <t>food_manufacturing</t>
        </is>
      </c>
      <c r="K161" t="inlineStr">
        <is>
          <t>food_manufacturing @ 0.542671</t>
        </is>
      </c>
      <c r="M161" t="inlineStr"/>
      <c r="N161" t="inlineStr">
        <is>
          <t>spend</t>
        </is>
      </c>
      <c r="O161" s="11">
        <f>IFERROR(VLOOKUP(K161,'Factors'!$A$2:$E$160,2,FALSE),0)</f>
        <v>0.542671</v>
      </c>
      <c r="P161" s="7">
        <f>H161*O161/1000</f>
        <v>9.686015291379999</v>
      </c>
      <c r="Q161" s="12" t="n">
        <v>0.65</v>
      </c>
    </row>
    <row r="162">
      <c r="A162" t="inlineStr">
        <is>
          <t>R-226</t>
        </is>
      </c>
      <c r="B162" t="inlineStr">
        <is>
          <t>MSEDCL</t>
        </is>
      </c>
      <c r="C162" t="inlineStr">
        <is>
          <t>Electricity Charges</t>
        </is>
      </c>
      <c r="D162" t="inlineStr">
        <is>
          <t>08-11-2025</t>
        </is>
      </c>
      <c r="E162" t="inlineStr">
        <is>
          <t>INR</t>
        </is>
      </c>
      <c r="F162" s="10" t="n">
        <v>55935</v>
      </c>
      <c r="G162" t="n">
        <v>0.012</v>
      </c>
      <c r="H162" s="10" t="n">
        <v>671.22</v>
      </c>
      <c r="I162" t="inlineStr">
        <is>
          <t>scope2</t>
        </is>
      </c>
      <c r="J162" t="inlineStr">
        <is>
          <t>electricity</t>
        </is>
      </c>
      <c r="K162" t="inlineStr">
        <is>
          <t>electricity</t>
        </is>
      </c>
      <c r="M162" t="inlineStr"/>
      <c r="N162" t="inlineStr">
        <is>
          <t>spend</t>
        </is>
      </c>
      <c r="O162" s="11">
        <f>IFERROR(VLOOKUP(K162,'Factors'!$A$2:$E$160,2,FALSE),0)</f>
        <v>5.93</v>
      </c>
      <c r="P162" s="7">
        <f>H162*O162/1000</f>
        <v>3.9803346</v>
      </c>
      <c r="Q162" s="12" t="n">
        <v>0.97</v>
      </c>
    </row>
    <row r="163">
      <c r="A163" t="inlineStr">
        <is>
          <t>R-228</t>
        </is>
      </c>
      <c r="B163" t="inlineStr">
        <is>
          <t>HP Petrol Pump</t>
        </is>
      </c>
      <c r="C163" t="inlineStr">
        <is>
          <t>Petrol Two Wheeler</t>
        </is>
      </c>
      <c r="D163" t="inlineStr">
        <is>
          <t>08-11-2025</t>
        </is>
      </c>
      <c r="E163" t="inlineStr">
        <is>
          <t>INR</t>
        </is>
      </c>
      <c r="F163" s="10" t="n">
        <v>4957</v>
      </c>
      <c r="G163" t="n">
        <v>0.012</v>
      </c>
      <c r="H163" s="10" t="n">
        <v>59.48</v>
      </c>
      <c r="I163" t="inlineStr">
        <is>
          <t>scope1</t>
        </is>
      </c>
      <c r="J163" t="inlineStr">
        <is>
          <t>gasoline</t>
        </is>
      </c>
      <c r="K163" t="inlineStr">
        <is>
          <t>gasoline @ 1.964339</t>
        </is>
      </c>
      <c r="M163" t="inlineStr"/>
      <c r="N163" t="inlineStr">
        <is>
          <t>spend</t>
        </is>
      </c>
      <c r="O163" s="11">
        <f>IFERROR(VLOOKUP(K163,'Factors'!$A$2:$E$160,2,FALSE),0)</f>
        <v>1.964339</v>
      </c>
      <c r="P163" s="7">
        <f>H163*O163/1000</f>
        <v>0.11683888372</v>
      </c>
      <c r="Q163" s="12" t="n">
        <v>0.65</v>
      </c>
    </row>
    <row r="164">
      <c r="A164" t="inlineStr">
        <is>
          <t>R-230</t>
        </is>
      </c>
      <c r="B164" t="inlineStr">
        <is>
          <t>MNGL</t>
        </is>
      </c>
      <c r="C164" t="inlineStr">
        <is>
          <t>PNG Gas Charges</t>
        </is>
      </c>
      <c r="D164" t="inlineStr">
        <is>
          <t>12-11-2025</t>
        </is>
      </c>
      <c r="E164" t="inlineStr">
        <is>
          <t>INR</t>
        </is>
      </c>
      <c r="F164" s="10" t="n">
        <v>39534</v>
      </c>
      <c r="G164" t="n">
        <v>0.012</v>
      </c>
      <c r="H164" s="10" t="n">
        <v>474.41</v>
      </c>
      <c r="I164" t="inlineStr">
        <is>
          <t>scope1</t>
        </is>
      </c>
      <c r="J164" t="inlineStr">
        <is>
          <t>natural_gas</t>
        </is>
      </c>
      <c r="K164" t="inlineStr">
        <is>
          <t>natural_gas</t>
        </is>
      </c>
      <c r="M164" t="inlineStr"/>
      <c r="N164" t="inlineStr">
        <is>
          <t>spend</t>
        </is>
      </c>
      <c r="O164" s="11">
        <f>IFERROR(VLOOKUP(K164,'Factors'!$A$2:$E$160,2,FALSE),0)</f>
        <v>5.311</v>
      </c>
      <c r="P164" s="7">
        <f>H164*O164/1000</f>
        <v>2.51959151</v>
      </c>
      <c r="Q164" s="12" t="n">
        <v>0.8</v>
      </c>
    </row>
    <row r="165">
      <c r="A165" t="inlineStr">
        <is>
          <t>R-231</t>
        </is>
      </c>
      <c r="B165" t="inlineStr">
        <is>
          <t>Blue Dart Express</t>
        </is>
      </c>
      <c r="C165" t="inlineStr">
        <is>
          <t>Courier Charges</t>
        </is>
      </c>
      <c r="D165" t="inlineStr">
        <is>
          <t>12-11-2025</t>
        </is>
      </c>
      <c r="E165" t="inlineStr">
        <is>
          <t>INR</t>
        </is>
      </c>
      <c r="F165" s="10" t="n">
        <v>6902</v>
      </c>
      <c r="G165" t="n">
        <v>0.012</v>
      </c>
      <c r="H165" s="10" t="n">
        <v>82.81999999999999</v>
      </c>
      <c r="I165" t="inlineStr">
        <is>
          <t>scope3</t>
        </is>
      </c>
      <c r="J165" t="inlineStr">
        <is>
          <t>courier_delivery</t>
        </is>
      </c>
      <c r="K165" t="inlineStr">
        <is>
          <t>courier_delivery @ 0.649312</t>
        </is>
      </c>
      <c r="M165" t="inlineStr"/>
      <c r="N165" t="inlineStr">
        <is>
          <t>spend</t>
        </is>
      </c>
      <c r="O165" s="11">
        <f>IFERROR(VLOOKUP(K165,'Factors'!$A$2:$E$160,2,FALSE),0)</f>
        <v>0.649312</v>
      </c>
      <c r="P165" s="7">
        <f>H165*O165/1000</f>
        <v>0.053776019839999994</v>
      </c>
      <c r="Q165" s="12" t="n">
        <v>0.97</v>
      </c>
    </row>
    <row r="166">
      <c r="A166" t="inlineStr">
        <is>
          <t>R-232</t>
        </is>
      </c>
      <c r="B166" t="inlineStr">
        <is>
          <t>Sai Stationers</t>
        </is>
      </c>
      <c r="C166" t="inlineStr">
        <is>
          <t>Printing and Stationery</t>
        </is>
      </c>
      <c r="D166" t="inlineStr">
        <is>
          <t>12-11-2025</t>
        </is>
      </c>
      <c r="E166" t="inlineStr">
        <is>
          <t>INR</t>
        </is>
      </c>
      <c r="F166" s="10" t="n">
        <v>8399</v>
      </c>
      <c r="G166" t="n">
        <v>0.012</v>
      </c>
      <c r="H166" s="10" t="n">
        <v>100.79</v>
      </c>
      <c r="I166" t="inlineStr">
        <is>
          <t>scope3</t>
        </is>
      </c>
      <c r="J166" t="inlineStr">
        <is>
          <t>office_supplies</t>
        </is>
      </c>
      <c r="K166" t="inlineStr">
        <is>
          <t>office_supplies @ 0.812115</t>
        </is>
      </c>
      <c r="M166" t="inlineStr"/>
      <c r="N166" t="inlineStr">
        <is>
          <t>spend</t>
        </is>
      </c>
      <c r="O166" s="11">
        <f>IFERROR(VLOOKUP(K166,'Factors'!$A$2:$E$160,2,FALSE),0)</f>
        <v>0.812115</v>
      </c>
      <c r="P166" s="7">
        <f>H166*O166/1000</f>
        <v>0.08185307085000001</v>
      </c>
      <c r="Q166" s="12" t="n">
        <v>0.8</v>
      </c>
    </row>
    <row r="167">
      <c r="A167" t="inlineStr">
        <is>
          <t>R-233</t>
        </is>
      </c>
      <c r="B167" t="inlineStr">
        <is>
          <t>Amazon Web Services India</t>
        </is>
      </c>
      <c r="C167" t="inlineStr">
        <is>
          <t>Cloud Hosting</t>
        </is>
      </c>
      <c r="D167" t="inlineStr">
        <is>
          <t>17-11-2025</t>
        </is>
      </c>
      <c r="E167" t="inlineStr">
        <is>
          <t>INR</t>
        </is>
      </c>
      <c r="F167" s="10" t="n">
        <v>15340</v>
      </c>
      <c r="G167" t="n">
        <v>0.012</v>
      </c>
      <c r="H167" s="10" t="n">
        <v>184.08</v>
      </c>
      <c r="I167" t="inlineStr">
        <is>
          <t>scope3</t>
        </is>
      </c>
      <c r="J167" t="inlineStr">
        <is>
          <t>cloud_services</t>
        </is>
      </c>
      <c r="K167" t="inlineStr">
        <is>
          <t>cloud_services @ 0.509516</t>
        </is>
      </c>
      <c r="M167" t="inlineStr"/>
      <c r="N167" t="inlineStr">
        <is>
          <t>spend</t>
        </is>
      </c>
      <c r="O167" s="11">
        <f>IFERROR(VLOOKUP(K167,'Factors'!$A$2:$E$160,2,FALSE),0)</f>
        <v>0.509516</v>
      </c>
      <c r="P167" s="7">
        <f>H167*O167/1000</f>
        <v>0.09379170528</v>
      </c>
      <c r="Q167" s="12" t="n">
        <v>0.99</v>
      </c>
    </row>
    <row r="168">
      <c r="A168" t="inlineStr">
        <is>
          <t>R-234</t>
        </is>
      </c>
      <c r="B168" t="inlineStr">
        <is>
          <t>Microsoft India</t>
        </is>
      </c>
      <c r="C168" t="inlineStr">
        <is>
          <t>Software Subscription</t>
        </is>
      </c>
      <c r="D168" t="inlineStr">
        <is>
          <t>17-11-2025</t>
        </is>
      </c>
      <c r="E168" t="inlineStr">
        <is>
          <t>INR</t>
        </is>
      </c>
      <c r="F168" s="10" t="n">
        <v>11000</v>
      </c>
      <c r="G168" t="n">
        <v>0.012</v>
      </c>
      <c r="H168" s="10" t="n">
        <v>132</v>
      </c>
      <c r="I168" t="inlineStr">
        <is>
          <t>scope3</t>
        </is>
      </c>
      <c r="J168" t="inlineStr">
        <is>
          <t>software_subscriptions</t>
        </is>
      </c>
      <c r="K168" t="inlineStr">
        <is>
          <t>software_subscriptions @ 0.781039</t>
        </is>
      </c>
      <c r="M168" t="inlineStr"/>
      <c r="N168" t="inlineStr">
        <is>
          <t>spend</t>
        </is>
      </c>
      <c r="O168" s="11">
        <f>IFERROR(VLOOKUP(K168,'Factors'!$A$2:$E$160,2,FALSE),0)</f>
        <v>0.781039</v>
      </c>
      <c r="P168" s="7">
        <f>H168*O168/1000</f>
        <v>0.103097148</v>
      </c>
      <c r="Q168" s="12" t="n">
        <v>0.9</v>
      </c>
    </row>
    <row r="169">
      <c r="A169" t="inlineStr">
        <is>
          <t>R-235</t>
        </is>
      </c>
      <c r="B169" t="inlineStr">
        <is>
          <t>Airtel Business</t>
        </is>
      </c>
      <c r="C169" t="inlineStr">
        <is>
          <t>Internet and Telephone</t>
        </is>
      </c>
      <c r="D169" t="inlineStr">
        <is>
          <t>17-11-2025</t>
        </is>
      </c>
      <c r="E169" t="inlineStr">
        <is>
          <t>INR</t>
        </is>
      </c>
      <c r="F169" s="10" t="n">
        <v>7750</v>
      </c>
      <c r="G169" t="n">
        <v>0.012</v>
      </c>
      <c r="H169" s="10" t="n">
        <v>93</v>
      </c>
      <c r="I169" t="inlineStr">
        <is>
          <t>scope3</t>
        </is>
      </c>
      <c r="J169" t="inlineStr">
        <is>
          <t>telecommunications</t>
        </is>
      </c>
      <c r="K169" t="inlineStr">
        <is>
          <t>telecommunications @ 2.061444</t>
        </is>
      </c>
      <c r="M169" t="inlineStr"/>
      <c r="N169" t="inlineStr">
        <is>
          <t>spend</t>
        </is>
      </c>
      <c r="O169" s="11">
        <f>IFERROR(VLOOKUP(K169,'Factors'!$A$2:$E$160,2,FALSE),0)</f>
        <v>2.061444</v>
      </c>
      <c r="P169" s="7">
        <f>H169*O169/1000</f>
        <v>0.19171429199999998</v>
      </c>
      <c r="Q169" s="12" t="n">
        <v>0.96</v>
      </c>
    </row>
    <row r="170">
      <c r="A170" t="inlineStr">
        <is>
          <t>R-236</t>
        </is>
      </c>
      <c r="B170" t="inlineStr">
        <is>
          <t>Pune Municipal Corporation</t>
        </is>
      </c>
      <c r="C170" t="inlineStr">
        <is>
          <t>Water Charges</t>
        </is>
      </c>
      <c r="D170" t="inlineStr">
        <is>
          <t>22-11-2025</t>
        </is>
      </c>
      <c r="E170" t="inlineStr">
        <is>
          <t>INR</t>
        </is>
      </c>
      <c r="F170" s="10" t="n">
        <v>4841</v>
      </c>
      <c r="G170" t="n">
        <v>0.012</v>
      </c>
      <c r="H170" s="10" t="n">
        <v>58.09</v>
      </c>
      <c r="I170" t="inlineStr">
        <is>
          <t>scope3</t>
        </is>
      </c>
      <c r="J170" t="inlineStr">
        <is>
          <t>water_utility</t>
        </is>
      </c>
      <c r="K170" t="inlineStr">
        <is>
          <t>water_utility @ 1.395409</t>
        </is>
      </c>
      <c r="M170" t="inlineStr"/>
      <c r="N170" t="inlineStr">
        <is>
          <t>spend</t>
        </is>
      </c>
      <c r="O170" s="11">
        <f>IFERROR(VLOOKUP(K170,'Factors'!$A$2:$E$160,2,FALSE),0)</f>
        <v>1.395409</v>
      </c>
      <c r="P170" s="7">
        <f>H170*O170/1000</f>
        <v>0.08105930881000001</v>
      </c>
      <c r="Q170" s="12" t="n">
        <v>0.8</v>
      </c>
    </row>
    <row r="171">
      <c r="A171" t="inlineStr">
        <is>
          <t>R-237</t>
        </is>
      </c>
      <c r="B171" t="inlineStr">
        <is>
          <t>PMC Waste Management</t>
        </is>
      </c>
      <c r="C171" t="inlineStr">
        <is>
          <t>Waste Collection</t>
        </is>
      </c>
      <c r="D171" t="inlineStr">
        <is>
          <t>22-11-2025</t>
        </is>
      </c>
      <c r="E171" t="inlineStr">
        <is>
          <t>INR</t>
        </is>
      </c>
      <c r="F171" s="10" t="n">
        <v>12000</v>
      </c>
      <c r="G171" t="n">
        <v>0.012</v>
      </c>
      <c r="H171" s="10" t="n">
        <v>144</v>
      </c>
      <c r="I171" t="inlineStr">
        <is>
          <t>scope3</t>
        </is>
      </c>
      <c r="J171" t="inlineStr">
        <is>
          <t>waste_disposal</t>
        </is>
      </c>
      <c r="K171" t="inlineStr">
        <is>
          <t>waste_disposal @ 4.012932</t>
        </is>
      </c>
      <c r="M171" t="inlineStr"/>
      <c r="N171" t="inlineStr">
        <is>
          <t>spend</t>
        </is>
      </c>
      <c r="O171" s="11">
        <f>IFERROR(VLOOKUP(K171,'Factors'!$A$2:$E$160,2,FALSE),0)</f>
        <v>4.012932</v>
      </c>
      <c r="P171" s="7">
        <f>H171*O171/1000</f>
        <v>0.577862208</v>
      </c>
      <c r="Q171" s="12" t="n">
        <v>0.65</v>
      </c>
    </row>
    <row r="172">
      <c r="A172" t="inlineStr">
        <is>
          <t>R-238</t>
        </is>
      </c>
      <c r="B172" t="inlineStr">
        <is>
          <t>HP Petrol Pump</t>
        </is>
      </c>
      <c r="C172" t="inlineStr">
        <is>
          <t>Petrol Two Wheeler</t>
        </is>
      </c>
      <c r="D172" t="inlineStr">
        <is>
          <t>22-11-2025</t>
        </is>
      </c>
      <c r="E172" t="inlineStr">
        <is>
          <t>INR</t>
        </is>
      </c>
      <c r="F172" s="10" t="n">
        <v>3696</v>
      </c>
      <c r="G172" t="n">
        <v>0.012</v>
      </c>
      <c r="H172" s="10" t="n">
        <v>44.35</v>
      </c>
      <c r="I172" t="inlineStr">
        <is>
          <t>scope1</t>
        </is>
      </c>
      <c r="J172" t="inlineStr">
        <is>
          <t>gasoline</t>
        </is>
      </c>
      <c r="K172" t="inlineStr">
        <is>
          <t>gasoline @ 1.964295</t>
        </is>
      </c>
      <c r="M172" t="inlineStr"/>
      <c r="N172" t="inlineStr">
        <is>
          <t>spend</t>
        </is>
      </c>
      <c r="O172" s="11">
        <f>IFERROR(VLOOKUP(K172,'Factors'!$A$2:$E$160,2,FALSE),0)</f>
        <v>1.964295</v>
      </c>
      <c r="P172" s="7">
        <f>H172*O172/1000</f>
        <v>0.08711648325</v>
      </c>
      <c r="Q172" s="12" t="n">
        <v>0.65</v>
      </c>
    </row>
    <row r="173">
      <c r="A173" t="inlineStr">
        <is>
          <t>R-239</t>
        </is>
      </c>
      <c r="B173" t="inlineStr">
        <is>
          <t>Indian Oil HSD Diesel</t>
        </is>
      </c>
      <c r="C173" t="inlineStr">
        <is>
          <t>Vehicle Fuel Diesel</t>
        </is>
      </c>
      <c r="D173" t="inlineStr">
        <is>
          <t>22-11-2025</t>
        </is>
      </c>
      <c r="E173" t="inlineStr">
        <is>
          <t>INR</t>
        </is>
      </c>
      <c r="F173" s="10" t="n">
        <v>156481</v>
      </c>
      <c r="G173" t="n">
        <v>0.012</v>
      </c>
      <c r="H173" s="10" t="n">
        <v>1877.77</v>
      </c>
      <c r="I173" t="inlineStr">
        <is>
          <t>scope1</t>
        </is>
      </c>
      <c r="J173" t="inlineStr">
        <is>
          <t>diesel</t>
        </is>
      </c>
      <c r="K173" t="inlineStr">
        <is>
          <t>diesel @ 2.55734</t>
        </is>
      </c>
      <c r="M173" t="inlineStr"/>
      <c r="N173" t="inlineStr">
        <is>
          <t>spend</t>
        </is>
      </c>
      <c r="O173" s="11">
        <f>IFERROR(VLOOKUP(K173,'Factors'!$A$2:$E$160,2,FALSE),0)</f>
        <v>2.55734</v>
      </c>
      <c r="P173" s="7">
        <f>H173*O173/1000</f>
        <v>4.8020963318</v>
      </c>
      <c r="Q173" s="12" t="n">
        <v>0.98</v>
      </c>
    </row>
    <row r="174">
      <c r="A174" t="inlineStr">
        <is>
          <t>R-241</t>
        </is>
      </c>
      <c r="B174" t="inlineStr">
        <is>
          <t>Google India</t>
        </is>
      </c>
      <c r="C174" t="inlineStr">
        <is>
          <t>Advertisement</t>
        </is>
      </c>
      <c r="D174" t="inlineStr">
        <is>
          <t>27-11-2025</t>
        </is>
      </c>
      <c r="E174" t="inlineStr">
        <is>
          <t>INR</t>
        </is>
      </c>
      <c r="F174" s="10" t="n">
        <v>22500</v>
      </c>
      <c r="G174" t="n">
        <v>0.012</v>
      </c>
      <c r="H174" s="10" t="n">
        <v>270</v>
      </c>
      <c r="I174" t="inlineStr">
        <is>
          <t>scope3</t>
        </is>
      </c>
      <c r="J174" t="inlineStr">
        <is>
          <t>marketing_advertising</t>
        </is>
      </c>
      <c r="K174" t="inlineStr">
        <is>
          <t>marketing_advertising @ 0.860796</t>
        </is>
      </c>
      <c r="M174" t="inlineStr"/>
      <c r="N174" t="inlineStr">
        <is>
          <t>spend</t>
        </is>
      </c>
      <c r="O174" s="11">
        <f>IFERROR(VLOOKUP(K174,'Factors'!$A$2:$E$160,2,FALSE),0)</f>
        <v>0.860796</v>
      </c>
      <c r="P174" s="7">
        <f>H174*O174/1000</f>
        <v>0.23241492</v>
      </c>
      <c r="Q174" s="12" t="n">
        <v>0.8</v>
      </c>
    </row>
    <row r="175">
      <c r="A175" t="inlineStr">
        <is>
          <t>R-242</t>
        </is>
      </c>
      <c r="B175" t="inlineStr">
        <is>
          <t>Metro Cash and Carry</t>
        </is>
      </c>
      <c r="C175" t="inlineStr">
        <is>
          <t>Purchase of Food Items</t>
        </is>
      </c>
      <c r="D175" t="inlineStr">
        <is>
          <t>27-11-2025</t>
        </is>
      </c>
      <c r="E175" t="inlineStr">
        <is>
          <t>INR</t>
        </is>
      </c>
      <c r="F175" s="10" t="n">
        <v>1604364</v>
      </c>
      <c r="G175" t="n">
        <v>0.012</v>
      </c>
      <c r="H175" s="10" t="n">
        <v>19252.37</v>
      </c>
      <c r="I175" t="inlineStr">
        <is>
          <t>scope3</t>
        </is>
      </c>
      <c r="J175" t="inlineStr">
        <is>
          <t>food_manufacturing</t>
        </is>
      </c>
      <c r="K175" t="inlineStr">
        <is>
          <t>food_manufacturing @ 0.540049</t>
        </is>
      </c>
      <c r="M175" t="inlineStr"/>
      <c r="N175" t="inlineStr">
        <is>
          <t>spend</t>
        </is>
      </c>
      <c r="O175" s="11">
        <f>IFERROR(VLOOKUP(K175,'Factors'!$A$2:$E$160,2,FALSE),0)</f>
        <v>0.540049</v>
      </c>
      <c r="P175" s="7">
        <f>H175*O175/1000</f>
        <v>10.397223166129999</v>
      </c>
      <c r="Q175" s="12" t="n">
        <v>0.65</v>
      </c>
    </row>
    <row r="176">
      <c r="A176" t="inlineStr">
        <is>
          <t>R-245</t>
        </is>
      </c>
      <c r="B176" t="inlineStr">
        <is>
          <t>MSEDCL</t>
        </is>
      </c>
      <c r="C176" t="inlineStr">
        <is>
          <t>Electricity Charges</t>
        </is>
      </c>
      <c r="D176" t="inlineStr">
        <is>
          <t>08-12-2025</t>
        </is>
      </c>
      <c r="E176" t="inlineStr">
        <is>
          <t>INR</t>
        </is>
      </c>
      <c r="F176" s="10" t="n">
        <v>53161</v>
      </c>
      <c r="G176" t="n">
        <v>0.012</v>
      </c>
      <c r="H176" s="10" t="n">
        <v>637.9299999999999</v>
      </c>
      <c r="I176" t="inlineStr">
        <is>
          <t>scope2</t>
        </is>
      </c>
      <c r="J176" t="inlineStr">
        <is>
          <t>electricity</t>
        </is>
      </c>
      <c r="K176" t="inlineStr">
        <is>
          <t>electricity</t>
        </is>
      </c>
      <c r="M176" t="inlineStr"/>
      <c r="N176" t="inlineStr">
        <is>
          <t>spend</t>
        </is>
      </c>
      <c r="O176" s="11">
        <f>IFERROR(VLOOKUP(K176,'Factors'!$A$2:$E$160,2,FALSE),0)</f>
        <v>5.93</v>
      </c>
      <c r="P176" s="7">
        <f>H176*O176/1000</f>
        <v>3.7829248999999994</v>
      </c>
      <c r="Q176" s="12" t="n">
        <v>0.97</v>
      </c>
    </row>
    <row r="177">
      <c r="A177" t="inlineStr">
        <is>
          <t>R-247</t>
        </is>
      </c>
      <c r="B177" t="inlineStr">
        <is>
          <t>HP Petrol Pump</t>
        </is>
      </c>
      <c r="C177" t="inlineStr">
        <is>
          <t>Petrol Two Wheeler</t>
        </is>
      </c>
      <c r="D177" t="inlineStr">
        <is>
          <t>08-12-2025</t>
        </is>
      </c>
      <c r="E177" t="inlineStr">
        <is>
          <t>INR</t>
        </is>
      </c>
      <c r="F177" s="10" t="n">
        <v>4993</v>
      </c>
      <c r="G177" t="n">
        <v>0.012</v>
      </c>
      <c r="H177" s="10" t="n">
        <v>59.92</v>
      </c>
      <c r="I177" t="inlineStr">
        <is>
          <t>scope1</t>
        </is>
      </c>
      <c r="J177" t="inlineStr">
        <is>
          <t>gasoline</t>
        </is>
      </c>
      <c r="K177" t="inlineStr">
        <is>
          <t>gasoline @ 1.963913</t>
        </is>
      </c>
      <c r="M177" t="inlineStr"/>
      <c r="N177" t="inlineStr">
        <is>
          <t>spend</t>
        </is>
      </c>
      <c r="O177" s="11">
        <f>IFERROR(VLOOKUP(K177,'Factors'!$A$2:$E$160,2,FALSE),0)</f>
        <v>1.963913</v>
      </c>
      <c r="P177" s="7">
        <f>H177*O177/1000</f>
        <v>0.11767766696000001</v>
      </c>
      <c r="Q177" s="12" t="n">
        <v>0.65</v>
      </c>
    </row>
    <row r="178">
      <c r="A178" t="inlineStr">
        <is>
          <t>R-249</t>
        </is>
      </c>
      <c r="B178" t="inlineStr">
        <is>
          <t>MNGL</t>
        </is>
      </c>
      <c r="C178" t="inlineStr">
        <is>
          <t>PNG Gas Charges</t>
        </is>
      </c>
      <c r="D178" t="inlineStr">
        <is>
          <t>12-12-2025</t>
        </is>
      </c>
      <c r="E178" t="inlineStr">
        <is>
          <t>INR</t>
        </is>
      </c>
      <c r="F178" s="10" t="n">
        <v>38392</v>
      </c>
      <c r="G178" t="n">
        <v>0.012</v>
      </c>
      <c r="H178" s="10" t="n">
        <v>460.7</v>
      </c>
      <c r="I178" t="inlineStr">
        <is>
          <t>scope1</t>
        </is>
      </c>
      <c r="J178" t="inlineStr">
        <is>
          <t>natural_gas</t>
        </is>
      </c>
      <c r="K178" t="inlineStr">
        <is>
          <t>natural_gas</t>
        </is>
      </c>
      <c r="M178" t="inlineStr"/>
      <c r="N178" t="inlineStr">
        <is>
          <t>spend</t>
        </is>
      </c>
      <c r="O178" s="11">
        <f>IFERROR(VLOOKUP(K178,'Factors'!$A$2:$E$160,2,FALSE),0)</f>
        <v>5.311</v>
      </c>
      <c r="P178" s="7">
        <f>H178*O178/1000</f>
        <v>2.4467777</v>
      </c>
      <c r="Q178" s="12" t="n">
        <v>0.8</v>
      </c>
    </row>
    <row r="179">
      <c r="A179" t="inlineStr">
        <is>
          <t>R-250</t>
        </is>
      </c>
      <c r="B179" t="inlineStr">
        <is>
          <t>Blue Dart Express</t>
        </is>
      </c>
      <c r="C179" t="inlineStr">
        <is>
          <t>Courier Charges</t>
        </is>
      </c>
      <c r="D179" t="inlineStr">
        <is>
          <t>12-12-2025</t>
        </is>
      </c>
      <c r="E179" t="inlineStr">
        <is>
          <t>INR</t>
        </is>
      </c>
      <c r="F179" s="10" t="n">
        <v>5876</v>
      </c>
      <c r="G179" t="n">
        <v>0.012</v>
      </c>
      <c r="H179" s="10" t="n">
        <v>70.51000000000001</v>
      </c>
      <c r="I179" t="inlineStr">
        <is>
          <t>scope3</t>
        </is>
      </c>
      <c r="J179" t="inlineStr">
        <is>
          <t>courier_delivery</t>
        </is>
      </c>
      <c r="K179" t="inlineStr">
        <is>
          <t>courier_delivery @ 0.64078</t>
        </is>
      </c>
      <c r="M179" t="inlineStr"/>
      <c r="N179" t="inlineStr">
        <is>
          <t>spend</t>
        </is>
      </c>
      <c r="O179" s="11">
        <f>IFERROR(VLOOKUP(K179,'Factors'!$A$2:$E$160,2,FALSE),0)</f>
        <v>0.64078</v>
      </c>
      <c r="P179" s="7">
        <f>H179*O179/1000</f>
        <v>0.04518139780000001</v>
      </c>
      <c r="Q179" s="12" t="n">
        <v>0.97</v>
      </c>
    </row>
    <row r="180">
      <c r="A180" t="inlineStr">
        <is>
          <t>R-251</t>
        </is>
      </c>
      <c r="B180" t="inlineStr">
        <is>
          <t>Indane LPG</t>
        </is>
      </c>
      <c r="C180" t="inlineStr">
        <is>
          <t>LPG Cylinders</t>
        </is>
      </c>
      <c r="D180" t="inlineStr">
        <is>
          <t>12-12-2025</t>
        </is>
      </c>
      <c r="E180" t="inlineStr">
        <is>
          <t>INR</t>
        </is>
      </c>
      <c r="F180" s="10" t="n">
        <v>13000</v>
      </c>
      <c r="G180" t="n">
        <v>0.012</v>
      </c>
      <c r="H180" s="10" t="n">
        <v>156</v>
      </c>
      <c r="I180" t="inlineStr">
        <is>
          <t>scope1</t>
        </is>
      </c>
      <c r="J180" t="inlineStr">
        <is>
          <t>propane</t>
        </is>
      </c>
      <c r="K180" t="inlineStr">
        <is>
          <t>propane</t>
        </is>
      </c>
      <c r="M180" t="inlineStr"/>
      <c r="N180" t="inlineStr">
        <is>
          <t>spend</t>
        </is>
      </c>
      <c r="O180" s="11">
        <f>IFERROR(VLOOKUP(K180,'Factors'!$A$2:$E$160,2,FALSE),0)</f>
        <v>2.1041</v>
      </c>
      <c r="P180" s="7">
        <f>H180*O180/1000</f>
        <v>0.3282396</v>
      </c>
      <c r="Q180" s="12" t="n">
        <v>0.8</v>
      </c>
    </row>
    <row r="181">
      <c r="A181" t="inlineStr">
        <is>
          <t>R-252</t>
        </is>
      </c>
      <c r="B181" t="inlineStr">
        <is>
          <t>Amazon Web Services India</t>
        </is>
      </c>
      <c r="C181" t="inlineStr">
        <is>
          <t>Cloud Hosting</t>
        </is>
      </c>
      <c r="D181" t="inlineStr">
        <is>
          <t>17-12-2025</t>
        </is>
      </c>
      <c r="E181" t="inlineStr">
        <is>
          <t>INR</t>
        </is>
      </c>
      <c r="F181" s="10" t="n">
        <v>17266</v>
      </c>
      <c r="G181" t="n">
        <v>0.012</v>
      </c>
      <c r="H181" s="10" t="n">
        <v>207.19</v>
      </c>
      <c r="I181" t="inlineStr">
        <is>
          <t>scope3</t>
        </is>
      </c>
      <c r="J181" t="inlineStr">
        <is>
          <t>cloud_services</t>
        </is>
      </c>
      <c r="K181" t="inlineStr">
        <is>
          <t>cloud_services @ 0.502837</t>
        </is>
      </c>
      <c r="M181" t="inlineStr"/>
      <c r="N181" t="inlineStr">
        <is>
          <t>spend</t>
        </is>
      </c>
      <c r="O181" s="11">
        <f>IFERROR(VLOOKUP(K181,'Factors'!$A$2:$E$160,2,FALSE),0)</f>
        <v>0.502837</v>
      </c>
      <c r="P181" s="7">
        <f>H181*O181/1000</f>
        <v>0.10418279803</v>
      </c>
      <c r="Q181" s="12" t="n">
        <v>0.99</v>
      </c>
    </row>
    <row r="182">
      <c r="A182" t="inlineStr">
        <is>
          <t>R-253</t>
        </is>
      </c>
      <c r="B182" t="inlineStr">
        <is>
          <t>Microsoft India</t>
        </is>
      </c>
      <c r="C182" t="inlineStr">
        <is>
          <t>Software Subscription</t>
        </is>
      </c>
      <c r="D182" t="inlineStr">
        <is>
          <t>17-12-2025</t>
        </is>
      </c>
      <c r="E182" t="inlineStr">
        <is>
          <t>INR</t>
        </is>
      </c>
      <c r="F182" s="10" t="n">
        <v>11000</v>
      </c>
      <c r="G182" t="n">
        <v>0.012</v>
      </c>
      <c r="H182" s="10" t="n">
        <v>132</v>
      </c>
      <c r="I182" t="inlineStr">
        <is>
          <t>scope3</t>
        </is>
      </c>
      <c r="J182" t="inlineStr">
        <is>
          <t>software_subscriptions</t>
        </is>
      </c>
      <c r="K182" t="inlineStr">
        <is>
          <t>software_subscriptions @ 0.770792</t>
        </is>
      </c>
      <c r="M182" t="inlineStr"/>
      <c r="N182" t="inlineStr">
        <is>
          <t>spend</t>
        </is>
      </c>
      <c r="O182" s="11">
        <f>IFERROR(VLOOKUP(K182,'Factors'!$A$2:$E$160,2,FALSE),0)</f>
        <v>0.770792</v>
      </c>
      <c r="P182" s="7">
        <f>H182*O182/1000</f>
        <v>0.101744544</v>
      </c>
      <c r="Q182" s="12" t="n">
        <v>0.9</v>
      </c>
    </row>
    <row r="183">
      <c r="A183" t="inlineStr">
        <is>
          <t>R-254</t>
        </is>
      </c>
      <c r="B183" t="inlineStr">
        <is>
          <t>Airtel Business</t>
        </is>
      </c>
      <c r="C183" t="inlineStr">
        <is>
          <t>Internet and Telephone</t>
        </is>
      </c>
      <c r="D183" t="inlineStr">
        <is>
          <t>17-12-2025</t>
        </is>
      </c>
      <c r="E183" t="inlineStr">
        <is>
          <t>INR</t>
        </is>
      </c>
      <c r="F183" s="10" t="n">
        <v>7750</v>
      </c>
      <c r="G183" t="n">
        <v>0.012</v>
      </c>
      <c r="H183" s="10" t="n">
        <v>93</v>
      </c>
      <c r="I183" t="inlineStr">
        <is>
          <t>scope3</t>
        </is>
      </c>
      <c r="J183" t="inlineStr">
        <is>
          <t>telecommunications</t>
        </is>
      </c>
      <c r="K183" t="inlineStr">
        <is>
          <t>telecommunications @ 2.034399</t>
        </is>
      </c>
      <c r="M183" t="inlineStr"/>
      <c r="N183" t="inlineStr">
        <is>
          <t>spend</t>
        </is>
      </c>
      <c r="O183" s="11">
        <f>IFERROR(VLOOKUP(K183,'Factors'!$A$2:$E$160,2,FALSE),0)</f>
        <v>2.034399</v>
      </c>
      <c r="P183" s="7">
        <f>H183*O183/1000</f>
        <v>0.189199107</v>
      </c>
      <c r="Q183" s="12" t="n">
        <v>0.96</v>
      </c>
    </row>
    <row r="184">
      <c r="A184" t="inlineStr">
        <is>
          <t>R-256</t>
        </is>
      </c>
      <c r="B184" t="inlineStr">
        <is>
          <t>Om Packaging Industries</t>
        </is>
      </c>
      <c r="C184" t="inlineStr">
        <is>
          <t>Corrugated Boxes</t>
        </is>
      </c>
      <c r="D184" t="inlineStr">
        <is>
          <t>17-12-2025</t>
        </is>
      </c>
      <c r="E184" t="inlineStr">
        <is>
          <t>INR</t>
        </is>
      </c>
      <c r="F184" s="10" t="n">
        <v>33381</v>
      </c>
      <c r="G184" t="n">
        <v>0.012</v>
      </c>
      <c r="H184" s="10" t="n">
        <v>400.57</v>
      </c>
      <c r="I184" t="inlineStr">
        <is>
          <t>scope3</t>
        </is>
      </c>
      <c r="J184" t="inlineStr">
        <is>
          <t>paper_products</t>
        </is>
      </c>
      <c r="K184" t="inlineStr">
        <is>
          <t>paper_products @ 1.000816</t>
        </is>
      </c>
      <c r="M184" t="inlineStr"/>
      <c r="N184" t="inlineStr">
        <is>
          <t>spend</t>
        </is>
      </c>
      <c r="O184" s="11">
        <f>IFERROR(VLOOKUP(K184,'Factors'!$A$2:$E$160,2,FALSE),0)</f>
        <v>1.000816</v>
      </c>
      <c r="P184" s="7">
        <f>H184*O184/1000</f>
        <v>0.40089686511999995</v>
      </c>
      <c r="Q184" s="12" t="n">
        <v>0.8</v>
      </c>
    </row>
    <row r="185">
      <c r="A185" t="inlineStr">
        <is>
          <t>R-257</t>
        </is>
      </c>
      <c r="B185" t="inlineStr">
        <is>
          <t>VRL Logistics</t>
        </is>
      </c>
      <c r="C185" t="inlineStr">
        <is>
          <t>Freight Inward</t>
        </is>
      </c>
      <c r="D185" t="inlineStr">
        <is>
          <t>17-12-2025</t>
        </is>
      </c>
      <c r="E185" t="inlineStr">
        <is>
          <t>INR</t>
        </is>
      </c>
      <c r="F185" s="10" t="n">
        <v>98414</v>
      </c>
      <c r="G185" t="n">
        <v>0.012</v>
      </c>
      <c r="H185" s="10" t="n">
        <v>1180.97</v>
      </c>
      <c r="I185" t="inlineStr">
        <is>
          <t>scope3</t>
        </is>
      </c>
      <c r="J185" t="inlineStr">
        <is>
          <t>freight_shipping</t>
        </is>
      </c>
      <c r="K185" t="inlineStr">
        <is>
          <t>freight_shipping @ 0.875822</t>
        </is>
      </c>
      <c r="M185" t="inlineStr"/>
      <c r="N185" t="inlineStr">
        <is>
          <t>spend</t>
        </is>
      </c>
      <c r="O185" s="11">
        <f>IFERROR(VLOOKUP(K185,'Factors'!$A$2:$E$160,2,FALSE),0)</f>
        <v>0.875822</v>
      </c>
      <c r="P185" s="7">
        <f>H185*O185/1000</f>
        <v>1.03431950734</v>
      </c>
      <c r="Q185" s="12" t="n">
        <v>0.96</v>
      </c>
    </row>
    <row r="186">
      <c r="A186" t="inlineStr">
        <is>
          <t>R-258</t>
        </is>
      </c>
      <c r="B186" t="inlineStr">
        <is>
          <t>Pune Municipal Corporation</t>
        </is>
      </c>
      <c r="C186" t="inlineStr">
        <is>
          <t>Water Charges</t>
        </is>
      </c>
      <c r="D186" t="inlineStr">
        <is>
          <t>22-12-2025</t>
        </is>
      </c>
      <c r="E186" t="inlineStr">
        <is>
          <t>INR</t>
        </is>
      </c>
      <c r="F186" s="10" t="n">
        <v>5712</v>
      </c>
      <c r="G186" t="n">
        <v>0.012</v>
      </c>
      <c r="H186" s="10" t="n">
        <v>68.54000000000001</v>
      </c>
      <c r="I186" t="inlineStr">
        <is>
          <t>scope3</t>
        </is>
      </c>
      <c r="J186" t="inlineStr">
        <is>
          <t>water_utility</t>
        </is>
      </c>
      <c r="K186" t="inlineStr">
        <is>
          <t>water_utility @ 1.377135</t>
        </is>
      </c>
      <c r="M186" t="inlineStr"/>
      <c r="N186" t="inlineStr">
        <is>
          <t>spend</t>
        </is>
      </c>
      <c r="O186" s="11">
        <f>IFERROR(VLOOKUP(K186,'Factors'!$A$2:$E$160,2,FALSE),0)</f>
        <v>1.377135</v>
      </c>
      <c r="P186" s="7">
        <f>H186*O186/1000</f>
        <v>0.09438883290000001</v>
      </c>
      <c r="Q186" s="12" t="n">
        <v>0.8</v>
      </c>
    </row>
    <row r="187">
      <c r="A187" t="inlineStr">
        <is>
          <t>R-261</t>
        </is>
      </c>
      <c r="B187" t="inlineStr">
        <is>
          <t>PMC Waste Management</t>
        </is>
      </c>
      <c r="C187" t="inlineStr">
        <is>
          <t>Waste Collection</t>
        </is>
      </c>
      <c r="D187" t="inlineStr">
        <is>
          <t>22-12-2025</t>
        </is>
      </c>
      <c r="E187" t="inlineStr">
        <is>
          <t>INR</t>
        </is>
      </c>
      <c r="F187" s="10" t="n">
        <v>12000</v>
      </c>
      <c r="G187" t="n">
        <v>0.012</v>
      </c>
      <c r="H187" s="10" t="n">
        <v>144</v>
      </c>
      <c r="I187" t="inlineStr">
        <is>
          <t>scope3</t>
        </is>
      </c>
      <c r="J187" t="inlineStr">
        <is>
          <t>waste_disposal</t>
        </is>
      </c>
      <c r="K187" t="inlineStr">
        <is>
          <t>waste_disposal @ 3.960286</t>
        </is>
      </c>
      <c r="M187" t="inlineStr"/>
      <c r="N187" t="inlineStr">
        <is>
          <t>spend</t>
        </is>
      </c>
      <c r="O187" s="11">
        <f>IFERROR(VLOOKUP(K187,'Factors'!$A$2:$E$160,2,FALSE),0)</f>
        <v>3.960286</v>
      </c>
      <c r="P187" s="7">
        <f>H187*O187/1000</f>
        <v>0.5702811839999999</v>
      </c>
      <c r="Q187" s="12" t="n">
        <v>0.65</v>
      </c>
    </row>
    <row r="188">
      <c r="A188" t="inlineStr">
        <is>
          <t>R-262</t>
        </is>
      </c>
      <c r="B188" t="inlineStr">
        <is>
          <t>HP Petrol Pump</t>
        </is>
      </c>
      <c r="C188" t="inlineStr">
        <is>
          <t>Petrol Two Wheeler</t>
        </is>
      </c>
      <c r="D188" t="inlineStr">
        <is>
          <t>22-12-2025</t>
        </is>
      </c>
      <c r="E188" t="inlineStr">
        <is>
          <t>INR</t>
        </is>
      </c>
      <c r="F188" s="10" t="n">
        <v>4176</v>
      </c>
      <c r="G188" t="n">
        <v>0.012</v>
      </c>
      <c r="H188" s="10" t="n">
        <v>50.11</v>
      </c>
      <c r="I188" t="inlineStr">
        <is>
          <t>scope1</t>
        </is>
      </c>
      <c r="J188" t="inlineStr">
        <is>
          <t>gasoline</t>
        </is>
      </c>
      <c r="K188" t="inlineStr">
        <is>
          <t>gasoline @ 1.964122</t>
        </is>
      </c>
      <c r="M188" t="inlineStr"/>
      <c r="N188" t="inlineStr">
        <is>
          <t>spend</t>
        </is>
      </c>
      <c r="O188" s="11">
        <f>IFERROR(VLOOKUP(K188,'Factors'!$A$2:$E$160,2,FALSE),0)</f>
        <v>1.964122</v>
      </c>
      <c r="P188" s="7">
        <f>H188*O188/1000</f>
        <v>0.09842215342</v>
      </c>
      <c r="Q188" s="12" t="n">
        <v>0.65</v>
      </c>
    </row>
    <row r="189">
      <c r="A189" t="inlineStr">
        <is>
          <t>R-263</t>
        </is>
      </c>
      <c r="B189" t="inlineStr">
        <is>
          <t>Indian Oil HSD Diesel</t>
        </is>
      </c>
      <c r="C189" t="inlineStr">
        <is>
          <t>Vehicle Fuel Diesel</t>
        </is>
      </c>
      <c r="D189" t="inlineStr">
        <is>
          <t>22-12-2025</t>
        </is>
      </c>
      <c r="E189" t="inlineStr">
        <is>
          <t>INR</t>
        </is>
      </c>
      <c r="F189" s="10" t="n">
        <v>139813</v>
      </c>
      <c r="G189" t="n">
        <v>0.012</v>
      </c>
      <c r="H189" s="10" t="n">
        <v>1677.76</v>
      </c>
      <c r="I189" t="inlineStr">
        <is>
          <t>scope1</t>
        </is>
      </c>
      <c r="J189" t="inlineStr">
        <is>
          <t>diesel</t>
        </is>
      </c>
      <c r="K189" t="inlineStr">
        <is>
          <t>diesel @ 2.557332</t>
        </is>
      </c>
      <c r="M189" t="inlineStr"/>
      <c r="N189" t="inlineStr">
        <is>
          <t>spend</t>
        </is>
      </c>
      <c r="O189" s="11">
        <f>IFERROR(VLOOKUP(K189,'Factors'!$A$2:$E$160,2,FALSE),0)</f>
        <v>2.557332</v>
      </c>
      <c r="P189" s="7">
        <f>H189*O189/1000</f>
        <v>4.29058933632</v>
      </c>
      <c r="Q189" s="12" t="n">
        <v>0.98</v>
      </c>
    </row>
    <row r="190">
      <c r="A190" t="inlineStr">
        <is>
          <t>R-265</t>
        </is>
      </c>
      <c r="B190" t="inlineStr">
        <is>
          <t>Google India</t>
        </is>
      </c>
      <c r="C190" t="inlineStr">
        <is>
          <t>Advertisement</t>
        </is>
      </c>
      <c r="D190" t="inlineStr">
        <is>
          <t>27-12-2025</t>
        </is>
      </c>
      <c r="E190" t="inlineStr">
        <is>
          <t>INR</t>
        </is>
      </c>
      <c r="F190" s="10" t="n">
        <v>22500</v>
      </c>
      <c r="G190" t="n">
        <v>0.012</v>
      </c>
      <c r="H190" s="10" t="n">
        <v>270</v>
      </c>
      <c r="I190" t="inlineStr">
        <is>
          <t>scope3</t>
        </is>
      </c>
      <c r="J190" t="inlineStr">
        <is>
          <t>marketing_advertising</t>
        </is>
      </c>
      <c r="K190" t="inlineStr">
        <is>
          <t>marketing_advertising @ 0.849503</t>
        </is>
      </c>
      <c r="M190" t="inlineStr"/>
      <c r="N190" t="inlineStr">
        <is>
          <t>spend</t>
        </is>
      </c>
      <c r="O190" s="11">
        <f>IFERROR(VLOOKUP(K190,'Factors'!$A$2:$E$160,2,FALSE),0)</f>
        <v>0.849503</v>
      </c>
      <c r="P190" s="7">
        <f>H190*O190/1000</f>
        <v>0.22936581</v>
      </c>
      <c r="Q190" s="12" t="n">
        <v>0.8</v>
      </c>
    </row>
    <row r="191">
      <c r="A191" t="inlineStr">
        <is>
          <t>R-266</t>
        </is>
      </c>
      <c r="B191" t="inlineStr">
        <is>
          <t>Metro Cash and Carry</t>
        </is>
      </c>
      <c r="C191" t="inlineStr">
        <is>
          <t>Purchase of Food Items</t>
        </is>
      </c>
      <c r="D191" t="inlineStr">
        <is>
          <t>27-12-2025</t>
        </is>
      </c>
      <c r="E191" t="inlineStr">
        <is>
          <t>INR</t>
        </is>
      </c>
      <c r="F191" s="10" t="n">
        <v>1400710</v>
      </c>
      <c r="G191" t="n">
        <v>0.012</v>
      </c>
      <c r="H191" s="10" t="n">
        <v>16808.52</v>
      </c>
      <c r="I191" t="inlineStr">
        <is>
          <t>scope3</t>
        </is>
      </c>
      <c r="J191" t="inlineStr">
        <is>
          <t>food_manufacturing</t>
        </is>
      </c>
      <c r="K191" t="inlineStr">
        <is>
          <t>food_manufacturing @ 0.532964</t>
        </is>
      </c>
      <c r="M191" t="inlineStr"/>
      <c r="N191" t="inlineStr">
        <is>
          <t>spend</t>
        </is>
      </c>
      <c r="O191" s="11">
        <f>IFERROR(VLOOKUP(K191,'Factors'!$A$2:$E$160,2,FALSE),0)</f>
        <v>0.532964</v>
      </c>
      <c r="P191" s="7">
        <f>H191*O191/1000</f>
        <v>8.95833605328</v>
      </c>
      <c r="Q191" s="12" t="n">
        <v>0.65</v>
      </c>
    </row>
  </sheetData>
  <autoFilter ref="A1:Q19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62"/>
  <sheetViews>
    <sheetView workbookViewId="0">
      <pane ySplit="1" topLeftCell="A2" activePane="bottomLeft" state="frozen"/>
      <selection pane="bottomLeft" activeCell="A1" sqref="A1"/>
    </sheetView>
  </sheetViews>
  <sheetFormatPr baseColWidth="8" defaultRowHeight="15"/>
  <cols>
    <col width="34" customWidth="1" min="1" max="1"/>
    <col width="14" customWidth="1" min="2" max="2"/>
    <col width="26" customWidth="1" min="3" max="3"/>
    <col width="58" customWidth="1" min="4" max="4"/>
    <col width="22" customWidth="1" min="5" max="5"/>
  </cols>
  <sheetData>
    <row r="1">
      <c r="A1" s="6" t="inlineStr">
        <is>
          <t>Factor key</t>
        </is>
      </c>
      <c r="B1" s="6" t="inlineStr">
        <is>
          <t>Factor</t>
        </is>
      </c>
      <c r="C1" s="6" t="inlineStr">
        <is>
          <t>Unit</t>
        </is>
      </c>
      <c r="D1" s="6" t="inlineStr">
        <is>
          <t>Source</t>
        </is>
      </c>
      <c r="E1" s="6" t="inlineStr">
        <is>
          <t>Emission type</t>
        </is>
      </c>
    </row>
    <row r="2">
      <c r="A2" t="inlineStr">
        <is>
          <t>building_maintenance</t>
        </is>
      </c>
      <c r="B2" s="11" t="n">
        <v>1.318772</v>
      </c>
      <c r="C2" t="inlineStr">
        <is>
          <t>kg CO2e per USD</t>
        </is>
      </c>
      <c r="D2" t="inlineStr">
        <is>
          <t>CEDA by Watershed (Open CEDA 2025, IN, CC BY-SA 4.0, adapted)</t>
        </is>
      </c>
      <c r="E2" t="inlineStr">
        <is>
          <t>building_maintenance</t>
        </is>
      </c>
    </row>
    <row r="3">
      <c r="A3" t="inlineStr">
        <is>
          <t>business_travel_air @ 2.276891</t>
        </is>
      </c>
      <c r="B3" s="11" t="n">
        <v>2.276891</v>
      </c>
      <c r="C3" t="inlineStr">
        <is>
          <t>kg CO2e per USD</t>
        </is>
      </c>
      <c r="D3" t="inlineStr">
        <is>
          <t>CEDA by Watershed (Open CEDA 2025, IN, CC BY-SA 4.0, adapted)</t>
        </is>
      </c>
      <c r="E3" t="inlineStr">
        <is>
          <t>business_travel_air</t>
        </is>
      </c>
    </row>
    <row r="4">
      <c r="A4" t="inlineStr">
        <is>
          <t>business_travel_air @ 2.349287</t>
        </is>
      </c>
      <c r="B4" s="11" t="n">
        <v>2.349287</v>
      </c>
      <c r="C4" t="inlineStr">
        <is>
          <t>kg CO2e per USD</t>
        </is>
      </c>
      <c r="D4" t="inlineStr">
        <is>
          <t>CEDA by Watershed (Open CEDA 2025, IN, CC BY-SA 4.0, adapted)</t>
        </is>
      </c>
      <c r="E4" t="inlineStr">
        <is>
          <t>business_travel_air</t>
        </is>
      </c>
    </row>
    <row r="5">
      <c r="A5" t="inlineStr">
        <is>
          <t>business_travel_ground @ 0.737059</t>
        </is>
      </c>
      <c r="B5" s="11" t="n">
        <v>0.737059</v>
      </c>
      <c r="C5" t="inlineStr">
        <is>
          <t>kg CO2e per USD</t>
        </is>
      </c>
      <c r="D5" t="inlineStr">
        <is>
          <t>CEDA by Watershed (Open CEDA 2025, IN, CC BY-SA 4.0, adapted)</t>
        </is>
      </c>
      <c r="E5" t="inlineStr">
        <is>
          <t>business_travel_ground</t>
        </is>
      </c>
    </row>
    <row r="6">
      <c r="A6" t="inlineStr">
        <is>
          <t>business_travel_ground @ 0.760495</t>
        </is>
      </c>
      <c r="B6" s="11" t="n">
        <v>0.760495</v>
      </c>
      <c r="C6" t="inlineStr">
        <is>
          <t>kg CO2e per USD</t>
        </is>
      </c>
      <c r="D6" t="inlineStr">
        <is>
          <t>CEDA by Watershed (Open CEDA 2025, IN, CC BY-SA 4.0, adapted)</t>
        </is>
      </c>
      <c r="E6" t="inlineStr">
        <is>
          <t>business_travel_ground</t>
        </is>
      </c>
    </row>
    <row r="7">
      <c r="A7" t="inlineStr">
        <is>
          <t>business_travel_lodging @ 0.648217</t>
        </is>
      </c>
      <c r="B7" s="11" t="n">
        <v>0.648217</v>
      </c>
      <c r="C7" t="inlineStr">
        <is>
          <t>kg CO2e per USD</t>
        </is>
      </c>
      <c r="D7" t="inlineStr">
        <is>
          <t>CEDA by Watershed (Open CEDA 2025, IN, CC BY-SA 4.0, adapted)</t>
        </is>
      </c>
      <c r="E7" t="inlineStr">
        <is>
          <t>business_travel_lodging</t>
        </is>
      </c>
    </row>
    <row r="8">
      <c r="A8" t="inlineStr">
        <is>
          <t>business_travel_lodging @ 0.668828</t>
        </is>
      </c>
      <c r="B8" s="11" t="n">
        <v>0.668828</v>
      </c>
      <c r="C8" t="inlineStr">
        <is>
          <t>kg CO2e per USD</t>
        </is>
      </c>
      <c r="D8" t="inlineStr">
        <is>
          <t>CEDA by Watershed (Open CEDA 2025, IN, CC BY-SA 4.0, adapted)</t>
        </is>
      </c>
      <c r="E8" t="inlineStr">
        <is>
          <t>business_travel_lodging</t>
        </is>
      </c>
    </row>
    <row r="9">
      <c r="A9" t="inlineStr">
        <is>
          <t>cloud_services @ 0.502837</t>
        </is>
      </c>
      <c r="B9" s="11" t="n">
        <v>0.502837</v>
      </c>
      <c r="C9" t="inlineStr">
        <is>
          <t>kg CO2e per USD</t>
        </is>
      </c>
      <c r="D9" t="inlineStr">
        <is>
          <t>CEDA by Watershed (Open CEDA 2025, IN, CC BY-SA 4.0, adapted)</t>
        </is>
      </c>
      <c r="E9" t="inlineStr">
        <is>
          <t>cloud_services</t>
        </is>
      </c>
    </row>
    <row r="10">
      <c r="A10" t="inlineStr">
        <is>
          <t>cloud_services @ 0.509516</t>
        </is>
      </c>
      <c r="B10" s="11" t="n">
        <v>0.509516</v>
      </c>
      <c r="C10" t="inlineStr">
        <is>
          <t>kg CO2e per USD</t>
        </is>
      </c>
      <c r="D10" t="inlineStr">
        <is>
          <t>CEDA by Watershed (Open CEDA 2025, IN, CC BY-SA 4.0, adapted)</t>
        </is>
      </c>
      <c r="E10" t="inlineStr">
        <is>
          <t>cloud_services</t>
        </is>
      </c>
    </row>
    <row r="11">
      <c r="A11" t="inlineStr">
        <is>
          <t>cloud_services @ 0.511994</t>
        </is>
      </c>
      <c r="B11" s="11" t="n">
        <v>0.5119939999999999</v>
      </c>
      <c r="C11" t="inlineStr">
        <is>
          <t>kg CO2e per USD</t>
        </is>
      </c>
      <c r="D11" t="inlineStr">
        <is>
          <t>CEDA by Watershed (Open CEDA 2025, IN, CC BY-SA 4.0, adapted)</t>
        </is>
      </c>
      <c r="E11" t="inlineStr">
        <is>
          <t>cloud_services</t>
        </is>
      </c>
    </row>
    <row r="12">
      <c r="A12" t="inlineStr">
        <is>
          <t>cloud_services @ 0.512634</t>
        </is>
      </c>
      <c r="B12" s="11" t="n">
        <v>0.512634</v>
      </c>
      <c r="C12" t="inlineStr">
        <is>
          <t>kg CO2e per USD</t>
        </is>
      </c>
      <c r="D12" t="inlineStr">
        <is>
          <t>CEDA by Watershed (Open CEDA 2025, IN, CC BY-SA 4.0, adapted)</t>
        </is>
      </c>
      <c r="E12" t="inlineStr">
        <is>
          <t>cloud_services</t>
        </is>
      </c>
    </row>
    <row r="13">
      <c r="A13" t="inlineStr">
        <is>
          <t>cloud_services @ 0.517014</t>
        </is>
      </c>
      <c r="B13" s="11" t="n">
        <v>0.517014</v>
      </c>
      <c r="C13" t="inlineStr">
        <is>
          <t>kg CO2e per USD</t>
        </is>
      </c>
      <c r="D13" t="inlineStr">
        <is>
          <t>CEDA by Watershed (Open CEDA 2025, IN, CC BY-SA 4.0, adapted)</t>
        </is>
      </c>
      <c r="E13" t="inlineStr">
        <is>
          <t>cloud_services</t>
        </is>
      </c>
    </row>
    <row r="14">
      <c r="A14" t="inlineStr">
        <is>
          <t>cloud_services @ 0.520081</t>
        </is>
      </c>
      <c r="B14" s="11" t="n">
        <v>0.520081</v>
      </c>
      <c r="C14" t="inlineStr">
        <is>
          <t>kg CO2e per USD</t>
        </is>
      </c>
      <c r="D14" t="inlineStr">
        <is>
          <t>CEDA by Watershed (Open CEDA 2025, IN, CC BY-SA 4.0, adapted)</t>
        </is>
      </c>
      <c r="E14" t="inlineStr">
        <is>
          <t>cloud_services</t>
        </is>
      </c>
    </row>
    <row r="15">
      <c r="A15" t="inlineStr">
        <is>
          <t>cloud_services @ 0.523259</t>
        </is>
      </c>
      <c r="B15" s="11" t="n">
        <v>0.523259</v>
      </c>
      <c r="C15" t="inlineStr">
        <is>
          <t>kg CO2e per USD</t>
        </is>
      </c>
      <c r="D15" t="inlineStr">
        <is>
          <t>CEDA by Watershed (Open CEDA 2025, IN, CC BY-SA 4.0, adapted)</t>
        </is>
      </c>
      <c r="E15" t="inlineStr">
        <is>
          <t>cloud_services</t>
        </is>
      </c>
    </row>
    <row r="16">
      <c r="A16" t="inlineStr">
        <is>
          <t>cloud_services @ 0.52463</t>
        </is>
      </c>
      <c r="B16" s="11" t="n">
        <v>0.52463</v>
      </c>
      <c r="C16" t="inlineStr">
        <is>
          <t>kg CO2e per USD</t>
        </is>
      </c>
      <c r="D16" t="inlineStr">
        <is>
          <t>CEDA by Watershed (Open CEDA 2025, IN, CC BY-SA 4.0, adapted)</t>
        </is>
      </c>
      <c r="E16" t="inlineStr">
        <is>
          <t>cloud_services</t>
        </is>
      </c>
    </row>
    <row r="17">
      <c r="A17" t="inlineStr">
        <is>
          <t>cloud_services @ 0.525438</t>
        </is>
      </c>
      <c r="B17" s="11" t="n">
        <v>0.525438</v>
      </c>
      <c r="C17" t="inlineStr">
        <is>
          <t>kg CO2e per USD</t>
        </is>
      </c>
      <c r="D17" t="inlineStr">
        <is>
          <t>CEDA by Watershed (Open CEDA 2025, IN, CC BY-SA 4.0, adapted)</t>
        </is>
      </c>
      <c r="E17" t="inlineStr">
        <is>
          <t>cloud_services</t>
        </is>
      </c>
    </row>
    <row r="18">
      <c r="A18" t="inlineStr">
        <is>
          <t>cloud_services @ 0.526724</t>
        </is>
      </c>
      <c r="B18" s="11" t="n">
        <v>0.526724</v>
      </c>
      <c r="C18" t="inlineStr">
        <is>
          <t>kg CO2e per USD</t>
        </is>
      </c>
      <c r="D18" t="inlineStr">
        <is>
          <t>CEDA by Watershed (Open CEDA 2025, IN, CC BY-SA 4.0, adapted)</t>
        </is>
      </c>
      <c r="E18" t="inlineStr">
        <is>
          <t>cloud_services</t>
        </is>
      </c>
    </row>
    <row r="19">
      <c r="A19" t="inlineStr">
        <is>
          <t>cloud_services @ 0.528932</t>
        </is>
      </c>
      <c r="B19" s="11" t="n">
        <v>0.528932</v>
      </c>
      <c r="C19" t="inlineStr">
        <is>
          <t>kg CO2e per USD</t>
        </is>
      </c>
      <c r="D19" t="inlineStr">
        <is>
          <t>CEDA by Watershed (Open CEDA 2025, IN, CC BY-SA 4.0, adapted)</t>
        </is>
      </c>
      <c r="E19" t="inlineStr">
        <is>
          <t>cloud_services</t>
        </is>
      </c>
    </row>
    <row r="20">
      <c r="A20" t="inlineStr">
        <is>
          <t>cloud_services @ 0.531048</t>
        </is>
      </c>
      <c r="B20" s="11" t="n">
        <v>0.531048</v>
      </c>
      <c r="C20" t="inlineStr">
        <is>
          <t>kg CO2e per USD</t>
        </is>
      </c>
      <c r="D20" t="inlineStr">
        <is>
          <t>CEDA by Watershed (Open CEDA 2025, IN, CC BY-SA 4.0, adapted)</t>
        </is>
      </c>
      <c r="E20" t="inlineStr">
        <is>
          <t>cloud_services</t>
        </is>
      </c>
    </row>
    <row r="21">
      <c r="A21" t="inlineStr">
        <is>
          <t>courier_delivery @ 0.64078</t>
        </is>
      </c>
      <c r="B21" s="11" t="n">
        <v>0.64078</v>
      </c>
      <c r="C21" t="inlineStr">
        <is>
          <t>kg CO2e per USD</t>
        </is>
      </c>
      <c r="D21" t="inlineStr">
        <is>
          <t>CEDA by Watershed (Open CEDA 2025, IN, CC BY-SA 4.0, adapted)</t>
        </is>
      </c>
      <c r="E21" t="inlineStr">
        <is>
          <t>courier_delivery</t>
        </is>
      </c>
    </row>
    <row r="22">
      <c r="A22" t="inlineStr">
        <is>
          <t>courier_delivery @ 0.649312</t>
        </is>
      </c>
      <c r="B22" s="11" t="n">
        <v>0.649312</v>
      </c>
      <c r="C22" t="inlineStr">
        <is>
          <t>kg CO2e per USD</t>
        </is>
      </c>
      <c r="D22" t="inlineStr">
        <is>
          <t>CEDA by Watershed (Open CEDA 2025, IN, CC BY-SA 4.0, adapted)</t>
        </is>
      </c>
      <c r="E22" t="inlineStr">
        <is>
          <t>courier_delivery</t>
        </is>
      </c>
    </row>
    <row r="23">
      <c r="A23" t="inlineStr">
        <is>
          <t>courier_delivery @ 0.65246</t>
        </is>
      </c>
      <c r="B23" s="11" t="n">
        <v>0.65246</v>
      </c>
      <c r="C23" t="inlineStr">
        <is>
          <t>kg CO2e per USD</t>
        </is>
      </c>
      <c r="D23" t="inlineStr">
        <is>
          <t>CEDA by Watershed (Open CEDA 2025, IN, CC BY-SA 4.0, adapted)</t>
        </is>
      </c>
      <c r="E23" t="inlineStr">
        <is>
          <t>courier_delivery</t>
        </is>
      </c>
    </row>
    <row r="24">
      <c r="A24" t="inlineStr">
        <is>
          <t>courier_delivery @ 0.653265</t>
        </is>
      </c>
      <c r="B24" s="11" t="n">
        <v>0.653265</v>
      </c>
      <c r="C24" t="inlineStr">
        <is>
          <t>kg CO2e per USD</t>
        </is>
      </c>
      <c r="D24" t="inlineStr">
        <is>
          <t>CEDA by Watershed (Open CEDA 2025, IN, CC BY-SA 4.0, adapted)</t>
        </is>
      </c>
      <c r="E24" t="inlineStr">
        <is>
          <t>courier_delivery</t>
        </is>
      </c>
    </row>
    <row r="25">
      <c r="A25" t="inlineStr">
        <is>
          <t>courier_delivery @ 0.658861</t>
        </is>
      </c>
      <c r="B25" s="11" t="n">
        <v>0.658861</v>
      </c>
      <c r="C25" t="inlineStr">
        <is>
          <t>kg CO2e per USD</t>
        </is>
      </c>
      <c r="D25" t="inlineStr">
        <is>
          <t>CEDA by Watershed (Open CEDA 2025, IN, CC BY-SA 4.0, adapted)</t>
        </is>
      </c>
      <c r="E25" t="inlineStr">
        <is>
          <t>courier_delivery</t>
        </is>
      </c>
    </row>
    <row r="26">
      <c r="A26" t="inlineStr">
        <is>
          <t>courier_delivery @ 0.662745</t>
        </is>
      </c>
      <c r="B26" s="11" t="n">
        <v>0.662745</v>
      </c>
      <c r="C26" t="inlineStr">
        <is>
          <t>kg CO2e per USD</t>
        </is>
      </c>
      <c r="D26" t="inlineStr">
        <is>
          <t>CEDA by Watershed (Open CEDA 2025, IN, CC BY-SA 4.0, adapted)</t>
        </is>
      </c>
      <c r="E26" t="inlineStr">
        <is>
          <t>courier_delivery</t>
        </is>
      </c>
    </row>
    <row r="27">
      <c r="A27" t="inlineStr">
        <is>
          <t>courier_delivery @ 0.666786</t>
        </is>
      </c>
      <c r="B27" s="11" t="n">
        <v>0.666786</v>
      </c>
      <c r="C27" t="inlineStr">
        <is>
          <t>kg CO2e per USD</t>
        </is>
      </c>
      <c r="D27" t="inlineStr">
        <is>
          <t>CEDA by Watershed (Open CEDA 2025, IN, CC BY-SA 4.0, adapted)</t>
        </is>
      </c>
      <c r="E27" t="inlineStr">
        <is>
          <t>courier_delivery</t>
        </is>
      </c>
    </row>
    <row r="28">
      <c r="A28" t="inlineStr">
        <is>
          <t>courier_delivery @ 0.66857</t>
        </is>
      </c>
      <c r="B28" s="11" t="n">
        <v>0.66857</v>
      </c>
      <c r="C28" t="inlineStr">
        <is>
          <t>kg CO2e per USD</t>
        </is>
      </c>
      <c r="D28" t="inlineStr">
        <is>
          <t>CEDA by Watershed (Open CEDA 2025, IN, CC BY-SA 4.0, adapted)</t>
        </is>
      </c>
      <c r="E28" t="inlineStr">
        <is>
          <t>courier_delivery</t>
        </is>
      </c>
    </row>
    <row r="29">
      <c r="A29" t="inlineStr">
        <is>
          <t>courier_delivery @ 0.66959</t>
        </is>
      </c>
      <c r="B29" s="11" t="n">
        <v>0.66959</v>
      </c>
      <c r="C29" t="inlineStr">
        <is>
          <t>kg CO2e per USD</t>
        </is>
      </c>
      <c r="D29" t="inlineStr">
        <is>
          <t>CEDA by Watershed (Open CEDA 2025, IN, CC BY-SA 4.0, adapted)</t>
        </is>
      </c>
      <c r="E29" t="inlineStr">
        <is>
          <t>courier_delivery</t>
        </is>
      </c>
    </row>
    <row r="30">
      <c r="A30" t="inlineStr">
        <is>
          <t>courier_delivery @ 0.671174</t>
        </is>
      </c>
      <c r="B30" s="11" t="n">
        <v>0.671174</v>
      </c>
      <c r="C30" t="inlineStr">
        <is>
          <t>kg CO2e per USD</t>
        </is>
      </c>
      <c r="D30" t="inlineStr">
        <is>
          <t>CEDA by Watershed (Open CEDA 2025, IN, CC BY-SA 4.0, adapted)</t>
        </is>
      </c>
      <c r="E30" t="inlineStr">
        <is>
          <t>courier_delivery</t>
        </is>
      </c>
    </row>
    <row r="31">
      <c r="A31" t="inlineStr">
        <is>
          <t>courier_delivery @ 0.674036</t>
        </is>
      </c>
      <c r="B31" s="11" t="n">
        <v>0.674036</v>
      </c>
      <c r="C31" t="inlineStr">
        <is>
          <t>kg CO2e per USD</t>
        </is>
      </c>
      <c r="D31" t="inlineStr">
        <is>
          <t>CEDA by Watershed (Open CEDA 2025, IN, CC BY-SA 4.0, adapted)</t>
        </is>
      </c>
      <c r="E31" t="inlineStr">
        <is>
          <t>courier_delivery</t>
        </is>
      </c>
    </row>
    <row r="32">
      <c r="A32" t="inlineStr">
        <is>
          <t>courier_delivery @ 0.676689</t>
        </is>
      </c>
      <c r="B32" s="11" t="n">
        <v>0.676689</v>
      </c>
      <c r="C32" t="inlineStr">
        <is>
          <t>kg CO2e per USD</t>
        </is>
      </c>
      <c r="D32" t="inlineStr">
        <is>
          <t>CEDA by Watershed (Open CEDA 2025, IN, CC BY-SA 4.0, adapted)</t>
        </is>
      </c>
      <c r="E32" t="inlineStr">
        <is>
          <t>courier_delivery</t>
        </is>
      </c>
    </row>
    <row r="33">
      <c r="A33" t="inlineStr">
        <is>
          <t>diesel @ 2.557332</t>
        </is>
      </c>
      <c r="B33" s="11" t="n">
        <v>2.557332</v>
      </c>
      <c r="C33" t="inlineStr">
        <is>
          <t>kg CO2e per USD</t>
        </is>
      </c>
      <c r="D33" t="inlineStr">
        <is>
          <t>EPA Hub 2025, per litre; priced at PPAC (2025-12)</t>
        </is>
      </c>
      <c r="E33" t="inlineStr">
        <is>
          <t>diesel</t>
        </is>
      </c>
    </row>
    <row r="34">
      <c r="A34" t="inlineStr">
        <is>
          <t>diesel @ 2.557335</t>
        </is>
      </c>
      <c r="B34" s="11" t="n">
        <v>2.557335</v>
      </c>
      <c r="C34" t="inlineStr">
        <is>
          <t>kg CO2e per USD</t>
        </is>
      </c>
      <c r="D34" t="inlineStr">
        <is>
          <t>EPA Hub 2025, per litre; priced at PPAC (2025-08)</t>
        </is>
      </c>
      <c r="E34" t="inlineStr">
        <is>
          <t>diesel</t>
        </is>
      </c>
    </row>
    <row r="35">
      <c r="A35" t="inlineStr">
        <is>
          <t>diesel @ 2.557338</t>
        </is>
      </c>
      <c r="B35" s="11" t="n">
        <v>2.557338</v>
      </c>
      <c r="C35" t="inlineStr">
        <is>
          <t>kg CO2e per USD</t>
        </is>
      </c>
      <c r="D35" t="inlineStr">
        <is>
          <t>EPA Hub 2025, per litre; priced at PPAC (2025-06)</t>
        </is>
      </c>
      <c r="E35" t="inlineStr">
        <is>
          <t>diesel</t>
        </is>
      </c>
    </row>
    <row r="36">
      <c r="A36" t="inlineStr">
        <is>
          <t>diesel @ 2.55734</t>
        </is>
      </c>
      <c r="B36" s="11" t="n">
        <v>2.55734</v>
      </c>
      <c r="C36" t="inlineStr">
        <is>
          <t>kg CO2e per USD</t>
        </is>
      </c>
      <c r="D36" t="inlineStr">
        <is>
          <t>EPA Hub 2025, per litre; priced at PPAC (2025-11)</t>
        </is>
      </c>
      <c r="E36" t="inlineStr">
        <is>
          <t>diesel</t>
        </is>
      </c>
    </row>
    <row r="37">
      <c r="A37" t="inlineStr">
        <is>
          <t>diesel @ 2.557344</t>
        </is>
      </c>
      <c r="B37" s="11" t="n">
        <v>2.557344</v>
      </c>
      <c r="C37" t="inlineStr">
        <is>
          <t>kg CO2e per USD</t>
        </is>
      </c>
      <c r="D37" t="inlineStr">
        <is>
          <t>EPA Hub 2025, per litre; priced at PPAC (2025-07)</t>
        </is>
      </c>
      <c r="E37" t="inlineStr">
        <is>
          <t>diesel</t>
        </is>
      </c>
    </row>
    <row r="38">
      <c r="A38" t="inlineStr">
        <is>
          <t>diesel @ 2.557833</t>
        </is>
      </c>
      <c r="B38" s="11" t="n">
        <v>2.557833</v>
      </c>
      <c r="C38" t="inlineStr">
        <is>
          <t>kg CO2e per USD</t>
        </is>
      </c>
      <c r="D38" t="inlineStr">
        <is>
          <t>EPA Hub 2025, per litre; priced at PPAC (2025-05)</t>
        </is>
      </c>
      <c r="E38" t="inlineStr">
        <is>
          <t>diesel</t>
        </is>
      </c>
    </row>
    <row r="39">
      <c r="A39" t="inlineStr">
        <is>
          <t>diesel @ 2.558748</t>
        </is>
      </c>
      <c r="B39" s="11" t="n">
        <v>2.558748</v>
      </c>
      <c r="C39" t="inlineStr">
        <is>
          <t>kg CO2e per USD</t>
        </is>
      </c>
      <c r="D39" t="inlineStr">
        <is>
          <t>EPA Hub 2025, per litre; priced at PPAC (2025-01)</t>
        </is>
      </c>
      <c r="E39" t="inlineStr">
        <is>
          <t>diesel</t>
        </is>
      </c>
    </row>
    <row r="40">
      <c r="A40" t="inlineStr">
        <is>
          <t>diesel @ 2.558756</t>
        </is>
      </c>
      <c r="B40" s="11" t="n">
        <v>2.558756</v>
      </c>
      <c r="C40" t="inlineStr">
        <is>
          <t>kg CO2e per USD</t>
        </is>
      </c>
      <c r="D40" t="inlineStr">
        <is>
          <t>EPA Hub 2025, per litre; priced at PPAC (2025-03)</t>
        </is>
      </c>
      <c r="E40" t="inlineStr">
        <is>
          <t>diesel</t>
        </is>
      </c>
    </row>
    <row r="41">
      <c r="A41" t="inlineStr">
        <is>
          <t>diesel @ 2.558757</t>
        </is>
      </c>
      <c r="B41" s="11" t="n">
        <v>2.558757</v>
      </c>
      <c r="C41" t="inlineStr">
        <is>
          <t>kg CO2e per USD</t>
        </is>
      </c>
      <c r="D41" t="inlineStr">
        <is>
          <t>EPA Hub 2025, per litre; priced at PPAC (2025-04)</t>
        </is>
      </c>
      <c r="E41" t="inlineStr">
        <is>
          <t>diesel</t>
        </is>
      </c>
    </row>
    <row r="42">
      <c r="A42" t="inlineStr">
        <is>
          <t>electricity</t>
        </is>
      </c>
      <c r="B42" s="11" t="n">
        <v>5.93</v>
      </c>
      <c r="C42" t="inlineStr">
        <is>
          <t>kg CO2e per USD</t>
        </is>
      </c>
      <c r="D42" t="inlineStr">
        <is>
          <t>CEA CO2 Baseline Database v21.0 · FY 2024-25 0.7097 kg CO2/kWh (CO2 only); per dollar at an assumed electricity price</t>
        </is>
      </c>
      <c r="E42" t="inlineStr">
        <is>
          <t>electricity</t>
        </is>
      </c>
    </row>
    <row r="43">
      <c r="A43" t="inlineStr">
        <is>
          <t>food_manufacturing @ 0.532964</t>
        </is>
      </c>
      <c r="B43" s="11" t="n">
        <v>0.532964</v>
      </c>
      <c r="C43" t="inlineStr">
        <is>
          <t>kg CO2e per USD</t>
        </is>
      </c>
      <c r="D43" t="inlineStr">
        <is>
          <t>CEDA by Watershed (Open CEDA 2025, IN, CC BY-SA 4.0, adapted)</t>
        </is>
      </c>
      <c r="E43" t="inlineStr">
        <is>
          <t>food_manufacturing</t>
        </is>
      </c>
    </row>
    <row r="44">
      <c r="A44" t="inlineStr">
        <is>
          <t>food_manufacturing @ 0.540049</t>
        </is>
      </c>
      <c r="B44" s="11" t="n">
        <v>0.540049</v>
      </c>
      <c r="C44" t="inlineStr">
        <is>
          <t>kg CO2e per USD</t>
        </is>
      </c>
      <c r="D44" t="inlineStr">
        <is>
          <t>CEDA by Watershed (Open CEDA 2025, IN, CC BY-SA 4.0, adapted)</t>
        </is>
      </c>
      <c r="E44" t="inlineStr">
        <is>
          <t>food_manufacturing</t>
        </is>
      </c>
    </row>
    <row r="45">
      <c r="A45" t="inlineStr">
        <is>
          <t>food_manufacturing @ 0.542671</t>
        </is>
      </c>
      <c r="B45" s="11" t="n">
        <v>0.542671</v>
      </c>
      <c r="C45" t="inlineStr">
        <is>
          <t>kg CO2e per USD</t>
        </is>
      </c>
      <c r="D45" t="inlineStr">
        <is>
          <t>CEDA by Watershed (Open CEDA 2025, IN, CC BY-SA 4.0, adapted)</t>
        </is>
      </c>
      <c r="E45" t="inlineStr">
        <is>
          <t>food_manufacturing</t>
        </is>
      </c>
    </row>
    <row r="46">
      <c r="A46" t="inlineStr">
        <is>
          <t>food_manufacturing @ 0.543363</t>
        </is>
      </c>
      <c r="B46" s="11" t="n">
        <v>0.543363</v>
      </c>
      <c r="C46" t="inlineStr">
        <is>
          <t>kg CO2e per USD</t>
        </is>
      </c>
      <c r="D46" t="inlineStr">
        <is>
          <t>CEDA by Watershed (Open CEDA 2025, IN, CC BY-SA 4.0, adapted)</t>
        </is>
      </c>
      <c r="E46" t="inlineStr">
        <is>
          <t>food_manufacturing</t>
        </is>
      </c>
    </row>
    <row r="47">
      <c r="A47" t="inlineStr">
        <is>
          <t>food_manufacturing @ 0.548</t>
        </is>
      </c>
      <c r="B47" s="11" t="n">
        <v>0.548</v>
      </c>
      <c r="C47" t="inlineStr">
        <is>
          <t>kg CO2e per USD</t>
        </is>
      </c>
      <c r="D47" t="inlineStr">
        <is>
          <t>CEDA by Watershed (Open CEDA 2025, IN, CC BY-SA 4.0, adapted)</t>
        </is>
      </c>
      <c r="E47" t="inlineStr">
        <is>
          <t>food_manufacturing</t>
        </is>
      </c>
    </row>
    <row r="48">
      <c r="A48" t="inlineStr">
        <is>
          <t>food_manufacturing @ 0.551236</t>
        </is>
      </c>
      <c r="B48" s="11" t="n">
        <v>0.5512359999999999</v>
      </c>
      <c r="C48" t="inlineStr">
        <is>
          <t>kg CO2e per USD</t>
        </is>
      </c>
      <c r="D48" t="inlineStr">
        <is>
          <t>CEDA by Watershed (Open CEDA 2025, IN, CC BY-SA 4.0, adapted)</t>
        </is>
      </c>
      <c r="E48" t="inlineStr">
        <is>
          <t>food_manufacturing</t>
        </is>
      </c>
    </row>
    <row r="49">
      <c r="A49" t="inlineStr">
        <is>
          <t>food_manufacturing @ 0.55461</t>
        </is>
      </c>
      <c r="B49" s="11" t="n">
        <v>0.55461</v>
      </c>
      <c r="C49" t="inlineStr">
        <is>
          <t>kg CO2e per USD</t>
        </is>
      </c>
      <c r="D49" t="inlineStr">
        <is>
          <t>CEDA by Watershed (Open CEDA 2025, IN, CC BY-SA 4.0, adapted)</t>
        </is>
      </c>
      <c r="E49" t="inlineStr">
        <is>
          <t>food_manufacturing</t>
        </is>
      </c>
    </row>
    <row r="50">
      <c r="A50" t="inlineStr">
        <is>
          <t>food_manufacturing @ 0.556063</t>
        </is>
      </c>
      <c r="B50" s="11" t="n">
        <v>0.556063</v>
      </c>
      <c r="C50" t="inlineStr">
        <is>
          <t>kg CO2e per USD</t>
        </is>
      </c>
      <c r="D50" t="inlineStr">
        <is>
          <t>CEDA by Watershed (Open CEDA 2025, IN, CC BY-SA 4.0, adapted)</t>
        </is>
      </c>
      <c r="E50" t="inlineStr">
        <is>
          <t>food_manufacturing</t>
        </is>
      </c>
    </row>
    <row r="51">
      <c r="A51" t="inlineStr">
        <is>
          <t>food_manufacturing @ 0.556913</t>
        </is>
      </c>
      <c r="B51" s="11" t="n">
        <v>0.556913</v>
      </c>
      <c r="C51" t="inlineStr">
        <is>
          <t>kg CO2e per USD</t>
        </is>
      </c>
      <c r="D51" t="inlineStr">
        <is>
          <t>CEDA by Watershed (Open CEDA 2025, IN, CC BY-SA 4.0, adapted)</t>
        </is>
      </c>
      <c r="E51" t="inlineStr">
        <is>
          <t>food_manufacturing</t>
        </is>
      </c>
    </row>
    <row r="52">
      <c r="A52" t="inlineStr">
        <is>
          <t>food_manufacturing @ 0.558283</t>
        </is>
      </c>
      <c r="B52" s="11" t="n">
        <v>0.558283</v>
      </c>
      <c r="C52" t="inlineStr">
        <is>
          <t>kg CO2e per USD</t>
        </is>
      </c>
      <c r="D52" t="inlineStr">
        <is>
          <t>CEDA by Watershed (Open CEDA 2025, IN, CC BY-SA 4.0, adapted)</t>
        </is>
      </c>
      <c r="E52" t="inlineStr">
        <is>
          <t>food_manufacturing</t>
        </is>
      </c>
    </row>
    <row r="53">
      <c r="A53" t="inlineStr">
        <is>
          <t>food_manufacturing @ 0.56064</t>
        </is>
      </c>
      <c r="B53" s="11" t="n">
        <v>0.56064</v>
      </c>
      <c r="C53" t="inlineStr">
        <is>
          <t>kg CO2e per USD</t>
        </is>
      </c>
      <c r="D53" t="inlineStr">
        <is>
          <t>CEDA by Watershed (Open CEDA 2025, IN, CC BY-SA 4.0, adapted)</t>
        </is>
      </c>
      <c r="E53" t="inlineStr">
        <is>
          <t>food_manufacturing</t>
        </is>
      </c>
    </row>
    <row r="54">
      <c r="A54" t="inlineStr">
        <is>
          <t>food_manufacturing @ 0.562861</t>
        </is>
      </c>
      <c r="B54" s="11" t="n">
        <v>0.5628609999999999</v>
      </c>
      <c r="C54" t="inlineStr">
        <is>
          <t>kg CO2e per USD</t>
        </is>
      </c>
      <c r="D54" t="inlineStr">
        <is>
          <t>CEDA by Watershed (Open CEDA 2025, IN, CC BY-SA 4.0, adapted)</t>
        </is>
      </c>
      <c r="E54" t="inlineStr">
        <is>
          <t>food_manufacturing</t>
        </is>
      </c>
    </row>
    <row r="55">
      <c r="A55" t="inlineStr">
        <is>
          <t>freight_shipping @ 0.875822</t>
        </is>
      </c>
      <c r="B55" s="11" t="n">
        <v>0.875822</v>
      </c>
      <c r="C55" t="inlineStr">
        <is>
          <t>kg CO2e per USD</t>
        </is>
      </c>
      <c r="D55" t="inlineStr">
        <is>
          <t>CEDA by Watershed (Open CEDA 2025, IN, CC BY-SA 4.0, adapted)</t>
        </is>
      </c>
      <c r="E55" t="inlineStr">
        <is>
          <t>freight_shipping</t>
        </is>
      </c>
    </row>
    <row r="56">
      <c r="A56" t="inlineStr">
        <is>
          <t>freight_shipping @ 0.891777</t>
        </is>
      </c>
      <c r="B56" s="11" t="n">
        <v>0.891777</v>
      </c>
      <c r="C56" t="inlineStr">
        <is>
          <t>kg CO2e per USD</t>
        </is>
      </c>
      <c r="D56" t="inlineStr">
        <is>
          <t>CEDA by Watershed (Open CEDA 2025, IN, CC BY-SA 4.0, adapted)</t>
        </is>
      </c>
      <c r="E56" t="inlineStr">
        <is>
          <t>freight_shipping</t>
        </is>
      </c>
    </row>
    <row r="57">
      <c r="A57" t="inlineStr">
        <is>
          <t>freight_shipping @ 0.900533</t>
        </is>
      </c>
      <c r="B57" s="11" t="n">
        <v>0.900533</v>
      </c>
      <c r="C57" t="inlineStr">
        <is>
          <t>kg CO2e per USD</t>
        </is>
      </c>
      <c r="D57" t="inlineStr">
        <is>
          <t>CEDA by Watershed (Open CEDA 2025, IN, CC BY-SA 4.0, adapted)</t>
        </is>
      </c>
      <c r="E57" t="inlineStr">
        <is>
          <t>freight_shipping</t>
        </is>
      </c>
    </row>
    <row r="58">
      <c r="A58" t="inlineStr">
        <is>
          <t>freight_shipping @ 0.905853</t>
        </is>
      </c>
      <c r="B58" s="11" t="n">
        <v>0.905853</v>
      </c>
      <c r="C58" t="inlineStr">
        <is>
          <t>kg CO2e per USD</t>
        </is>
      </c>
      <c r="D58" t="inlineStr">
        <is>
          <t>CEDA by Watershed (Open CEDA 2025, IN, CC BY-SA 4.0, adapted)</t>
        </is>
      </c>
      <c r="E58" t="inlineStr">
        <is>
          <t>freight_shipping</t>
        </is>
      </c>
    </row>
    <row r="59">
      <c r="A59" t="inlineStr">
        <is>
          <t>freight_shipping @ 0.917426</t>
        </is>
      </c>
      <c r="B59" s="11" t="n">
        <v>0.917426</v>
      </c>
      <c r="C59" t="inlineStr">
        <is>
          <t>kg CO2e per USD</t>
        </is>
      </c>
      <c r="D59" t="inlineStr">
        <is>
          <t>CEDA by Watershed (Open CEDA 2025, IN, CC BY-SA 4.0, adapted)</t>
        </is>
      </c>
      <c r="E59" t="inlineStr">
        <is>
          <t>freight_shipping</t>
        </is>
      </c>
    </row>
    <row r="60">
      <c r="A60" t="inlineStr">
        <is>
          <t>freight_shipping @ 0.921305</t>
        </is>
      </c>
      <c r="B60" s="11" t="n">
        <v>0.921305</v>
      </c>
      <c r="C60" t="inlineStr">
        <is>
          <t>kg CO2e per USD</t>
        </is>
      </c>
      <c r="D60" t="inlineStr">
        <is>
          <t>CEDA by Watershed (Open CEDA 2025, IN, CC BY-SA 4.0, adapted)</t>
        </is>
      </c>
      <c r="E60" t="inlineStr">
        <is>
          <t>freight_shipping</t>
        </is>
      </c>
    </row>
    <row r="61">
      <c r="A61" t="inlineStr">
        <is>
          <t>gasoline @ 1.963913</t>
        </is>
      </c>
      <c r="B61" s="11" t="n">
        <v>1.963913</v>
      </c>
      <c r="C61" t="inlineStr">
        <is>
          <t>kg CO2e per USD</t>
        </is>
      </c>
      <c r="D61" t="inlineStr">
        <is>
          <t>EPA Hub 2025, per litre; priced at PPAC (2025-12)</t>
        </is>
      </c>
      <c r="E61" t="inlineStr">
        <is>
          <t>gasoline</t>
        </is>
      </c>
    </row>
    <row r="62">
      <c r="A62" t="inlineStr">
        <is>
          <t>gasoline @ 1.96405</t>
        </is>
      </c>
      <c r="B62" s="11" t="n">
        <v>1.96405</v>
      </c>
      <c r="C62" t="inlineStr">
        <is>
          <t>kg CO2e per USD</t>
        </is>
      </c>
      <c r="D62" t="inlineStr">
        <is>
          <t>EPA Hub 2025, per litre; priced at PPAC (2025-07)</t>
        </is>
      </c>
      <c r="E62" t="inlineStr">
        <is>
          <t>gasoline</t>
        </is>
      </c>
    </row>
    <row r="63">
      <c r="A63" t="inlineStr">
        <is>
          <t>gasoline @ 1.964051</t>
        </is>
      </c>
      <c r="B63" s="11" t="n">
        <v>1.964051</v>
      </c>
      <c r="C63" t="inlineStr">
        <is>
          <t>kg CO2e per USD</t>
        </is>
      </c>
      <c r="D63" t="inlineStr">
        <is>
          <t>EPA Hub 2025, per litre; priced at PPAC (2025-09)</t>
        </is>
      </c>
      <c r="E63" t="inlineStr">
        <is>
          <t>gasoline</t>
        </is>
      </c>
    </row>
    <row r="64">
      <c r="A64" t="inlineStr">
        <is>
          <t>gasoline @ 1.964052</t>
        </is>
      </c>
      <c r="B64" s="11" t="n">
        <v>1.964052</v>
      </c>
      <c r="C64" t="inlineStr">
        <is>
          <t>kg CO2e per USD</t>
        </is>
      </c>
      <c r="D64" t="inlineStr">
        <is>
          <t>EPA Hub 2025, per litre; priced at PPAC (2025-07)</t>
        </is>
      </c>
      <c r="E64" t="inlineStr">
        <is>
          <t>gasoline</t>
        </is>
      </c>
    </row>
    <row r="65">
      <c r="A65" t="inlineStr">
        <is>
          <t>gasoline @ 1.964118</t>
        </is>
      </c>
      <c r="B65" s="11" t="n">
        <v>1.964118</v>
      </c>
      <c r="C65" t="inlineStr">
        <is>
          <t>kg CO2e per USD</t>
        </is>
      </c>
      <c r="D65" t="inlineStr">
        <is>
          <t>EPA Hub 2025, per litre; priced at PPAC (2025-09)</t>
        </is>
      </c>
      <c r="E65" t="inlineStr">
        <is>
          <t>gasoline</t>
        </is>
      </c>
    </row>
    <row r="66">
      <c r="A66" t="inlineStr">
        <is>
          <t>gasoline @ 1.964122</t>
        </is>
      </c>
      <c r="B66" s="11" t="n">
        <v>1.964122</v>
      </c>
      <c r="C66" t="inlineStr">
        <is>
          <t>kg CO2e per USD</t>
        </is>
      </c>
      <c r="D66" t="inlineStr">
        <is>
          <t>EPA Hub 2025, per litre; priced at PPAC (2025-12)</t>
        </is>
      </c>
      <c r="E66" t="inlineStr">
        <is>
          <t>gasoline</t>
        </is>
      </c>
    </row>
    <row r="67">
      <c r="A67" t="inlineStr">
        <is>
          <t>gasoline @ 1.964143</t>
        </is>
      </c>
      <c r="B67" s="11" t="n">
        <v>1.964143</v>
      </c>
      <c r="C67" t="inlineStr">
        <is>
          <t>kg CO2e per USD</t>
        </is>
      </c>
      <c r="D67" t="inlineStr">
        <is>
          <t>EPA Hub 2025, per litre; priced at PPAC (2025-08)</t>
        </is>
      </c>
      <c r="E67" t="inlineStr">
        <is>
          <t>gasoline</t>
        </is>
      </c>
    </row>
    <row r="68">
      <c r="A68" t="inlineStr">
        <is>
          <t>gasoline @ 1.96427</t>
        </is>
      </c>
      <c r="B68" s="11" t="n">
        <v>1.96427</v>
      </c>
      <c r="C68" t="inlineStr">
        <is>
          <t>kg CO2e per USD</t>
        </is>
      </c>
      <c r="D68" t="inlineStr">
        <is>
          <t>EPA Hub 2025, per litre; priced at PPAC (2025-06)</t>
        </is>
      </c>
      <c r="E68" t="inlineStr">
        <is>
          <t>gasoline</t>
        </is>
      </c>
    </row>
    <row r="69">
      <c r="A69" t="inlineStr">
        <is>
          <t>gasoline @ 1.96428</t>
        </is>
      </c>
      <c r="B69" s="11" t="n">
        <v>1.96428</v>
      </c>
      <c r="C69" t="inlineStr">
        <is>
          <t>kg CO2e per USD</t>
        </is>
      </c>
      <c r="D69" t="inlineStr">
        <is>
          <t>EPA Hub 2025, per litre; priced at PPAC (2025-10)</t>
        </is>
      </c>
      <c r="E69" t="inlineStr">
        <is>
          <t>gasoline</t>
        </is>
      </c>
    </row>
    <row r="70">
      <c r="A70" t="inlineStr">
        <is>
          <t>gasoline @ 1.964295</t>
        </is>
      </c>
      <c r="B70" s="11" t="n">
        <v>1.964295</v>
      </c>
      <c r="C70" t="inlineStr">
        <is>
          <t>kg CO2e per USD</t>
        </is>
      </c>
      <c r="D70" t="inlineStr">
        <is>
          <t>EPA Hub 2025, per litre; priced at PPAC (2025-11)</t>
        </is>
      </c>
      <c r="E70" t="inlineStr">
        <is>
          <t>gasoline</t>
        </is>
      </c>
    </row>
    <row r="71">
      <c r="A71" t="inlineStr">
        <is>
          <t>gasoline @ 1.964296</t>
        </is>
      </c>
      <c r="B71" s="11" t="n">
        <v>1.964296</v>
      </c>
      <c r="C71" t="inlineStr">
        <is>
          <t>kg CO2e per USD</t>
        </is>
      </c>
      <c r="D71" t="inlineStr">
        <is>
          <t>EPA Hub 2025, per litre; priced at PPAC (2025-06)</t>
        </is>
      </c>
      <c r="E71" t="inlineStr">
        <is>
          <t>gasoline</t>
        </is>
      </c>
    </row>
    <row r="72">
      <c r="A72" t="inlineStr">
        <is>
          <t>gasoline @ 1.964336</t>
        </is>
      </c>
      <c r="B72" s="11" t="n">
        <v>1.964336</v>
      </c>
      <c r="C72" t="inlineStr">
        <is>
          <t>kg CO2e per USD</t>
        </is>
      </c>
      <c r="D72" t="inlineStr">
        <is>
          <t>EPA Hub 2025, per litre; priced at PPAC (2025-08)</t>
        </is>
      </c>
      <c r="E72" t="inlineStr">
        <is>
          <t>gasoline</t>
        </is>
      </c>
    </row>
    <row r="73">
      <c r="A73" t="inlineStr">
        <is>
          <t>gasoline @ 1.964339</t>
        </is>
      </c>
      <c r="B73" s="11" t="n">
        <v>1.964339</v>
      </c>
      <c r="C73" t="inlineStr">
        <is>
          <t>kg CO2e per USD</t>
        </is>
      </c>
      <c r="D73" t="inlineStr">
        <is>
          <t>EPA Hub 2025, per litre; priced at PPAC (2025-11)</t>
        </is>
      </c>
      <c r="E73" t="inlineStr">
        <is>
          <t>gasoline</t>
        </is>
      </c>
    </row>
    <row r="74">
      <c r="A74" t="inlineStr">
        <is>
          <t>gasoline @ 1.964342</t>
        </is>
      </c>
      <c r="B74" s="11" t="n">
        <v>1.964342</v>
      </c>
      <c r="C74" t="inlineStr">
        <is>
          <t>kg CO2e per USD</t>
        </is>
      </c>
      <c r="D74" t="inlineStr">
        <is>
          <t>EPA Hub 2025, per litre; priced at PPAC (2025-10)</t>
        </is>
      </c>
      <c r="E74" t="inlineStr">
        <is>
          <t>gasoline</t>
        </is>
      </c>
    </row>
    <row r="75">
      <c r="A75" t="inlineStr">
        <is>
          <t>gasoline @ 1.965025</t>
        </is>
      </c>
      <c r="B75" s="11" t="n">
        <v>1.965025</v>
      </c>
      <c r="C75" t="inlineStr">
        <is>
          <t>kg CO2e per USD</t>
        </is>
      </c>
      <c r="D75" t="inlineStr">
        <is>
          <t>EPA Hub 2025, per litre; priced at PPAC (2025-05)</t>
        </is>
      </c>
      <c r="E75" t="inlineStr">
        <is>
          <t>gasoline</t>
        </is>
      </c>
    </row>
    <row r="76">
      <c r="A76" t="inlineStr">
        <is>
          <t>gasoline @ 1.965029</t>
        </is>
      </c>
      <c r="B76" s="11" t="n">
        <v>1.965029</v>
      </c>
      <c r="C76" t="inlineStr">
        <is>
          <t>kg CO2e per USD</t>
        </is>
      </c>
      <c r="D76" t="inlineStr">
        <is>
          <t>EPA Hub 2025, per litre; priced at PPAC (2025-05)</t>
        </is>
      </c>
      <c r="E76" t="inlineStr">
        <is>
          <t>gasoline</t>
        </is>
      </c>
    </row>
    <row r="77">
      <c r="A77" t="inlineStr">
        <is>
          <t>gasoline @ 1.966006</t>
        </is>
      </c>
      <c r="B77" s="11" t="n">
        <v>1.966006</v>
      </c>
      <c r="C77" t="inlineStr">
        <is>
          <t>kg CO2e per USD</t>
        </is>
      </c>
      <c r="D77" t="inlineStr">
        <is>
          <t>EPA Hub 2025, per litre; priced at PPAC (2025-01)</t>
        </is>
      </c>
      <c r="E77" t="inlineStr">
        <is>
          <t>gasoline</t>
        </is>
      </c>
    </row>
    <row r="78">
      <c r="A78" t="inlineStr">
        <is>
          <t>gasoline @ 1.966028</t>
        </is>
      </c>
      <c r="B78" s="11" t="n">
        <v>1.966028</v>
      </c>
      <c r="C78" t="inlineStr">
        <is>
          <t>kg CO2e per USD</t>
        </is>
      </c>
      <c r="D78" t="inlineStr">
        <is>
          <t>EPA Hub 2025, per litre; priced at PPAC (2025-01)</t>
        </is>
      </c>
      <c r="E78" t="inlineStr">
        <is>
          <t>gasoline</t>
        </is>
      </c>
    </row>
    <row r="79">
      <c r="A79" t="inlineStr">
        <is>
          <t>gasoline @ 1.966151</t>
        </is>
      </c>
      <c r="B79" s="11" t="n">
        <v>1.966151</v>
      </c>
      <c r="C79" t="inlineStr">
        <is>
          <t>kg CO2e per USD</t>
        </is>
      </c>
      <c r="D79" t="inlineStr">
        <is>
          <t>EPA Hub 2025, per litre; priced at PPAC (2025-02)</t>
        </is>
      </c>
      <c r="E79" t="inlineStr">
        <is>
          <t>gasoline</t>
        </is>
      </c>
    </row>
    <row r="80">
      <c r="A80" t="inlineStr">
        <is>
          <t>gasoline @ 1.96622</t>
        </is>
      </c>
      <c r="B80" s="11" t="n">
        <v>1.96622</v>
      </c>
      <c r="C80" t="inlineStr">
        <is>
          <t>kg CO2e per USD</t>
        </is>
      </c>
      <c r="D80" t="inlineStr">
        <is>
          <t>EPA Hub 2025, per litre; priced at PPAC (2025-02)</t>
        </is>
      </c>
      <c r="E80" t="inlineStr">
        <is>
          <t>gasoline</t>
        </is>
      </c>
    </row>
    <row r="81">
      <c r="A81" t="inlineStr">
        <is>
          <t>gasoline @ 1.966225</t>
        </is>
      </c>
      <c r="B81" s="11" t="n">
        <v>1.966225</v>
      </c>
      <c r="C81" t="inlineStr">
        <is>
          <t>kg CO2e per USD</t>
        </is>
      </c>
      <c r="D81" t="inlineStr">
        <is>
          <t>EPA Hub 2025, per litre; priced at PPAC (2025-03)</t>
        </is>
      </c>
      <c r="E81" t="inlineStr">
        <is>
          <t>gasoline</t>
        </is>
      </c>
    </row>
    <row r="82">
      <c r="A82" t="inlineStr">
        <is>
          <t>gasoline @ 1.966309</t>
        </is>
      </c>
      <c r="B82" s="11" t="n">
        <v>1.966309</v>
      </c>
      <c r="C82" t="inlineStr">
        <is>
          <t>kg CO2e per USD</t>
        </is>
      </c>
      <c r="D82" t="inlineStr">
        <is>
          <t>EPA Hub 2025, per litre; priced at PPAC (2025-03)</t>
        </is>
      </c>
      <c r="E82" t="inlineStr">
        <is>
          <t>gasoline</t>
        </is>
      </c>
    </row>
    <row r="83">
      <c r="A83" t="inlineStr">
        <is>
          <t>gasoline @ 1.966312</t>
        </is>
      </c>
      <c r="B83" s="11" t="n">
        <v>1.966312</v>
      </c>
      <c r="C83" t="inlineStr">
        <is>
          <t>kg CO2e per USD</t>
        </is>
      </c>
      <c r="D83" t="inlineStr">
        <is>
          <t>EPA Hub 2025, per litre; priced at PPAC (2025-04)</t>
        </is>
      </c>
      <c r="E83" t="inlineStr">
        <is>
          <t>gasoline</t>
        </is>
      </c>
    </row>
    <row r="84">
      <c r="A84" t="inlineStr">
        <is>
          <t>it_equipment</t>
        </is>
      </c>
      <c r="B84" s="11" t="n">
        <v>1.202903</v>
      </c>
      <c r="C84" t="inlineStr">
        <is>
          <t>kg CO2e per USD</t>
        </is>
      </c>
      <c r="D84" t="inlineStr">
        <is>
          <t>CEDA by Watershed (Open CEDA 2025, IN, CC BY-SA 4.0, adapted)</t>
        </is>
      </c>
      <c r="E84" t="inlineStr">
        <is>
          <t>it_equipment</t>
        </is>
      </c>
    </row>
    <row r="85">
      <c r="A85" t="inlineStr">
        <is>
          <t>marketing_advertising @ 0.849503</t>
        </is>
      </c>
      <c r="B85" s="11" t="n">
        <v>0.849503</v>
      </c>
      <c r="C85" t="inlineStr">
        <is>
          <t>kg CO2e per USD</t>
        </is>
      </c>
      <c r="D85" t="inlineStr">
        <is>
          <t>CEDA by Watershed (Open CEDA 2025, IN, CC BY-SA 4.0, adapted)</t>
        </is>
      </c>
      <c r="E85" t="inlineStr">
        <is>
          <t>marketing_advertising</t>
        </is>
      </c>
    </row>
    <row r="86">
      <c r="A86" t="inlineStr">
        <is>
          <t>marketing_advertising @ 0.860796</t>
        </is>
      </c>
      <c r="B86" s="11" t="n">
        <v>0.860796</v>
      </c>
      <c r="C86" t="inlineStr">
        <is>
          <t>kg CO2e per USD</t>
        </is>
      </c>
      <c r="D86" t="inlineStr">
        <is>
          <t>CEDA by Watershed (Open CEDA 2025, IN, CC BY-SA 4.0, adapted)</t>
        </is>
      </c>
      <c r="E86" t="inlineStr">
        <is>
          <t>marketing_advertising</t>
        </is>
      </c>
    </row>
    <row r="87">
      <c r="A87" t="inlineStr">
        <is>
          <t>marketing_advertising @ 0.864975</t>
        </is>
      </c>
      <c r="B87" s="11" t="n">
        <v>0.864975</v>
      </c>
      <c r="C87" t="inlineStr">
        <is>
          <t>kg CO2e per USD</t>
        </is>
      </c>
      <c r="D87" t="inlineStr">
        <is>
          <t>CEDA by Watershed (Open CEDA 2025, IN, CC BY-SA 4.0, adapted)</t>
        </is>
      </c>
      <c r="E87" t="inlineStr">
        <is>
          <t>marketing_advertising</t>
        </is>
      </c>
    </row>
    <row r="88">
      <c r="A88" t="inlineStr">
        <is>
          <t>marketing_advertising @ 0.866078</t>
        </is>
      </c>
      <c r="B88" s="11" t="n">
        <v>0.866078</v>
      </c>
      <c r="C88" t="inlineStr">
        <is>
          <t>kg CO2e per USD</t>
        </is>
      </c>
      <c r="D88" t="inlineStr">
        <is>
          <t>CEDA by Watershed (Open CEDA 2025, IN, CC BY-SA 4.0, adapted)</t>
        </is>
      </c>
      <c r="E88" t="inlineStr">
        <is>
          <t>marketing_advertising</t>
        </is>
      </c>
    </row>
    <row r="89">
      <c r="A89" t="inlineStr">
        <is>
          <t>marketing_advertising @ 0.87347</t>
        </is>
      </c>
      <c r="B89" s="11" t="n">
        <v>0.87347</v>
      </c>
      <c r="C89" t="inlineStr">
        <is>
          <t>kg CO2e per USD</t>
        </is>
      </c>
      <c r="D89" t="inlineStr">
        <is>
          <t>CEDA by Watershed (Open CEDA 2025, IN, CC BY-SA 4.0, adapted)</t>
        </is>
      </c>
      <c r="E89" t="inlineStr">
        <is>
          <t>marketing_advertising</t>
        </is>
      </c>
    </row>
    <row r="90">
      <c r="A90" t="inlineStr">
        <is>
          <t>marketing_advertising @ 0.878628</t>
        </is>
      </c>
      <c r="B90" s="11" t="n">
        <v>0.878628</v>
      </c>
      <c r="C90" t="inlineStr">
        <is>
          <t>kg CO2e per USD</t>
        </is>
      </c>
      <c r="D90" t="inlineStr">
        <is>
          <t>CEDA by Watershed (Open CEDA 2025, IN, CC BY-SA 4.0, adapted)</t>
        </is>
      </c>
      <c r="E90" t="inlineStr">
        <is>
          <t>marketing_advertising</t>
        </is>
      </c>
    </row>
    <row r="91">
      <c r="A91" t="inlineStr">
        <is>
          <t>marketing_advertising @ 0.884005</t>
        </is>
      </c>
      <c r="B91" s="11" t="n">
        <v>0.884005</v>
      </c>
      <c r="C91" t="inlineStr">
        <is>
          <t>kg CO2e per USD</t>
        </is>
      </c>
      <c r="D91" t="inlineStr">
        <is>
          <t>CEDA by Watershed (Open CEDA 2025, IN, CC BY-SA 4.0, adapted)</t>
        </is>
      </c>
      <c r="E91" t="inlineStr">
        <is>
          <t>marketing_advertising</t>
        </is>
      </c>
    </row>
    <row r="92">
      <c r="A92" t="inlineStr">
        <is>
          <t>marketing_advertising @ 0.88632</t>
        </is>
      </c>
      <c r="B92" s="11" t="n">
        <v>0.88632</v>
      </c>
      <c r="C92" t="inlineStr">
        <is>
          <t>kg CO2e per USD</t>
        </is>
      </c>
      <c r="D92" t="inlineStr">
        <is>
          <t>CEDA by Watershed (Open CEDA 2025, IN, CC BY-SA 4.0, adapted)</t>
        </is>
      </c>
      <c r="E92" t="inlineStr">
        <is>
          <t>marketing_advertising</t>
        </is>
      </c>
    </row>
    <row r="93">
      <c r="A93" t="inlineStr">
        <is>
          <t>marketing_advertising @ 0.887676</t>
        </is>
      </c>
      <c r="B93" s="11" t="n">
        <v>0.887676</v>
      </c>
      <c r="C93" t="inlineStr">
        <is>
          <t>kg CO2e per USD</t>
        </is>
      </c>
      <c r="D93" t="inlineStr">
        <is>
          <t>CEDA by Watershed (Open CEDA 2025, IN, CC BY-SA 4.0, adapted)</t>
        </is>
      </c>
      <c r="E93" t="inlineStr">
        <is>
          <t>marketing_advertising</t>
        </is>
      </c>
    </row>
    <row r="94">
      <c r="A94" t="inlineStr">
        <is>
          <t>marketing_advertising @ 0.889859</t>
        </is>
      </c>
      <c r="B94" s="11" t="n">
        <v>0.889859</v>
      </c>
      <c r="C94" t="inlineStr">
        <is>
          <t>kg CO2e per USD</t>
        </is>
      </c>
      <c r="D94" t="inlineStr">
        <is>
          <t>CEDA by Watershed (Open CEDA 2025, IN, CC BY-SA 4.0, adapted)</t>
        </is>
      </c>
      <c r="E94" t="inlineStr">
        <is>
          <t>marketing_advertising</t>
        </is>
      </c>
    </row>
    <row r="95">
      <c r="A95" t="inlineStr">
        <is>
          <t>marketing_advertising @ 0.893616</t>
        </is>
      </c>
      <c r="B95" s="11" t="n">
        <v>0.893616</v>
      </c>
      <c r="C95" t="inlineStr">
        <is>
          <t>kg CO2e per USD</t>
        </is>
      </c>
      <c r="D95" t="inlineStr">
        <is>
          <t>CEDA by Watershed (Open CEDA 2025, IN, CC BY-SA 4.0, adapted)</t>
        </is>
      </c>
      <c r="E95" t="inlineStr">
        <is>
          <t>marketing_advertising</t>
        </is>
      </c>
    </row>
    <row r="96">
      <c r="A96" t="inlineStr">
        <is>
          <t>marketing_advertising @ 0.897156</t>
        </is>
      </c>
      <c r="B96" s="11" t="n">
        <v>0.897156</v>
      </c>
      <c r="C96" t="inlineStr">
        <is>
          <t>kg CO2e per USD</t>
        </is>
      </c>
      <c r="D96" t="inlineStr">
        <is>
          <t>CEDA by Watershed (Open CEDA 2025, IN, CC BY-SA 4.0, adapted)</t>
        </is>
      </c>
      <c r="E96" t="inlineStr">
        <is>
          <t>marketing_advertising</t>
        </is>
      </c>
    </row>
    <row r="97">
      <c r="A97" t="inlineStr">
        <is>
          <t>natural_gas</t>
        </is>
      </c>
      <c r="B97" s="11" t="n">
        <v>5.311</v>
      </c>
      <c r="C97" t="inlineStr">
        <is>
          <t>kg CO2e per USD</t>
        </is>
      </c>
      <c r="D97" t="inlineStr">
        <is>
          <t>US EPA · Emission Factors for Greenhouse Gas Inventories (2025 release) · factor pack v2.6.15-2026-10-05</t>
        </is>
      </c>
      <c r="E97" t="inlineStr">
        <is>
          <t>natural_gas</t>
        </is>
      </c>
    </row>
    <row r="98">
      <c r="A98" t="inlineStr">
        <is>
          <t>office_supplies @ 0.812115</t>
        </is>
      </c>
      <c r="B98" s="11" t="n">
        <v>0.812115</v>
      </c>
      <c r="C98" t="inlineStr">
        <is>
          <t>kg CO2e per USD</t>
        </is>
      </c>
      <c r="D98" t="inlineStr">
        <is>
          <t>CEDA by Watershed (Open CEDA 2025, IN, CC BY-SA 4.0, adapted)</t>
        </is>
      </c>
      <c r="E98" t="inlineStr">
        <is>
          <t>office_supplies</t>
        </is>
      </c>
    </row>
    <row r="99">
      <c r="A99" t="inlineStr">
        <is>
          <t>office_supplies @ 0.824104</t>
        </is>
      </c>
      <c r="B99" s="11" t="n">
        <v>0.8241039999999999</v>
      </c>
      <c r="C99" t="inlineStr">
        <is>
          <t>kg CO2e per USD</t>
        </is>
      </c>
      <c r="D99" t="inlineStr">
        <is>
          <t>CEDA by Watershed (Open CEDA 2025, IN, CC BY-SA 4.0, adapted)</t>
        </is>
      </c>
      <c r="E99" t="inlineStr">
        <is>
          <t>office_supplies</t>
        </is>
      </c>
    </row>
    <row r="100">
      <c r="A100" t="inlineStr">
        <is>
          <t>office_supplies @ 0.828924</t>
        </is>
      </c>
      <c r="B100" s="11" t="n">
        <v>0.828924</v>
      </c>
      <c r="C100" t="inlineStr">
        <is>
          <t>kg CO2e per USD</t>
        </is>
      </c>
      <c r="D100" t="inlineStr">
        <is>
          <t>CEDA by Watershed (Open CEDA 2025, IN, CC BY-SA 4.0, adapted)</t>
        </is>
      </c>
      <c r="E100" t="inlineStr">
        <is>
          <t>office_supplies</t>
        </is>
      </c>
    </row>
    <row r="101">
      <c r="A101" t="inlineStr">
        <is>
          <t>office_supplies @ 0.839551</t>
        </is>
      </c>
      <c r="B101" s="11" t="n">
        <v>0.839551</v>
      </c>
      <c r="C101" t="inlineStr">
        <is>
          <t>kg CO2e per USD</t>
        </is>
      </c>
      <c r="D101" t="inlineStr">
        <is>
          <t>CEDA by Watershed (Open CEDA 2025, IN, CC BY-SA 4.0, adapted)</t>
        </is>
      </c>
      <c r="E101" t="inlineStr">
        <is>
          <t>office_supplies</t>
        </is>
      </c>
    </row>
    <row r="102">
      <c r="A102" t="inlineStr">
        <is>
          <t>office_supplies @ 0.84642</t>
        </is>
      </c>
      <c r="B102" s="11" t="n">
        <v>0.84642</v>
      </c>
      <c r="C102" t="inlineStr">
        <is>
          <t>kg CO2e per USD</t>
        </is>
      </c>
      <c r="D102" t="inlineStr">
        <is>
          <t>CEDA by Watershed (Open CEDA 2025, IN, CC BY-SA 4.0, adapted)</t>
        </is>
      </c>
      <c r="E102" t="inlineStr">
        <is>
          <t>office_supplies</t>
        </is>
      </c>
    </row>
    <row r="103">
      <c r="A103" t="inlineStr">
        <is>
          <t>paper_products @ 1.000816</t>
        </is>
      </c>
      <c r="B103" s="11" t="n">
        <v>1.000816</v>
      </c>
      <c r="C103" t="inlineStr">
        <is>
          <t>kg CO2e per USD</t>
        </is>
      </c>
      <c r="D103" t="inlineStr">
        <is>
          <t>CEDA by Watershed (Open CEDA 2025, IN, CC BY-SA 4.0, adapted)</t>
        </is>
      </c>
      <c r="E103" t="inlineStr">
        <is>
          <t>paper_products</t>
        </is>
      </c>
    </row>
    <row r="104">
      <c r="A104" t="inlineStr">
        <is>
          <t>paper_products @ 1.019048</t>
        </is>
      </c>
      <c r="B104" s="11" t="n">
        <v>1.019048</v>
      </c>
      <c r="C104" t="inlineStr">
        <is>
          <t>kg CO2e per USD</t>
        </is>
      </c>
      <c r="D104" t="inlineStr">
        <is>
          <t>CEDA by Watershed (Open CEDA 2025, IN, CC BY-SA 4.0, adapted)</t>
        </is>
      </c>
      <c r="E104" t="inlineStr">
        <is>
          <t>paper_products</t>
        </is>
      </c>
    </row>
    <row r="105">
      <c r="A105" t="inlineStr">
        <is>
          <t>paper_products @ 1.029059</t>
        </is>
      </c>
      <c r="B105" s="11" t="n">
        <v>1.029059</v>
      </c>
      <c r="C105" t="inlineStr">
        <is>
          <t>kg CO2e per USD</t>
        </is>
      </c>
      <c r="D105" t="inlineStr">
        <is>
          <t>CEDA by Watershed (Open CEDA 2025, IN, CC BY-SA 4.0, adapted)</t>
        </is>
      </c>
      <c r="E105" t="inlineStr">
        <is>
          <t>paper_products</t>
        </is>
      </c>
    </row>
    <row r="106">
      <c r="A106" t="inlineStr">
        <is>
          <t>paper_products @ 1.035115</t>
        </is>
      </c>
      <c r="B106" s="11" t="n">
        <v>1.035115</v>
      </c>
      <c r="C106" t="inlineStr">
        <is>
          <t>kg CO2e per USD</t>
        </is>
      </c>
      <c r="D106" t="inlineStr">
        <is>
          <t>CEDA by Watershed (Open CEDA 2025, IN, CC BY-SA 4.0, adapted)</t>
        </is>
      </c>
      <c r="E106" t="inlineStr">
        <is>
          <t>paper_products</t>
        </is>
      </c>
    </row>
    <row r="107">
      <c r="A107" t="inlineStr">
        <is>
          <t>paper_products @ 1.048346</t>
        </is>
      </c>
      <c r="B107" s="11" t="n">
        <v>1.048346</v>
      </c>
      <c r="C107" t="inlineStr">
        <is>
          <t>kg CO2e per USD</t>
        </is>
      </c>
      <c r="D107" t="inlineStr">
        <is>
          <t>CEDA by Watershed (Open CEDA 2025, IN, CC BY-SA 4.0, adapted)</t>
        </is>
      </c>
      <c r="E107" t="inlineStr">
        <is>
          <t>paper_products</t>
        </is>
      </c>
    </row>
    <row r="108">
      <c r="A108" t="inlineStr">
        <is>
          <t>paper_products @ 1.052782</t>
        </is>
      </c>
      <c r="B108" s="11" t="n">
        <v>1.052782</v>
      </c>
      <c r="C108" t="inlineStr">
        <is>
          <t>kg CO2e per USD</t>
        </is>
      </c>
      <c r="D108" t="inlineStr">
        <is>
          <t>CEDA by Watershed (Open CEDA 2025, IN, CC BY-SA 4.0, adapted)</t>
        </is>
      </c>
      <c r="E108" t="inlineStr">
        <is>
          <t>paper_products</t>
        </is>
      </c>
    </row>
    <row r="109">
      <c r="A109" t="inlineStr">
        <is>
          <t>professional_services @ 0.721744</t>
        </is>
      </c>
      <c r="B109" s="11" t="n">
        <v>0.7217440000000001</v>
      </c>
      <c r="C109" t="inlineStr">
        <is>
          <t>kg CO2e per USD</t>
        </is>
      </c>
      <c r="D109" t="inlineStr">
        <is>
          <t>CEDA by Watershed (Open CEDA 2025, IN, CC BY-SA 4.0, adapted)</t>
        </is>
      </c>
      <c r="E109" t="inlineStr">
        <is>
          <t>professional_services</t>
        </is>
      </c>
    </row>
    <row r="110">
      <c r="A110" t="inlineStr">
        <is>
          <t>professional_services @ 0.722848</t>
        </is>
      </c>
      <c r="B110" s="11" t="n">
        <v>0.722848</v>
      </c>
      <c r="C110" t="inlineStr">
        <is>
          <t>kg CO2e per USD</t>
        </is>
      </c>
      <c r="D110" t="inlineStr">
        <is>
          <t>CEDA by Watershed (Open CEDA 2025, IN, CC BY-SA 4.0, adapted)</t>
        </is>
      </c>
      <c r="E110" t="inlineStr">
        <is>
          <t>professional_services</t>
        </is>
      </c>
    </row>
    <row r="111">
      <c r="A111" t="inlineStr">
        <is>
          <t>professional_services @ 0.730568</t>
        </is>
      </c>
      <c r="B111" s="11" t="n">
        <v>0.730568</v>
      </c>
      <c r="C111" t="inlineStr">
        <is>
          <t>kg CO2e per USD</t>
        </is>
      </c>
      <c r="D111" t="inlineStr">
        <is>
          <t>CEDA by Watershed (Open CEDA 2025, IN, CC BY-SA 4.0, adapted)</t>
        </is>
      </c>
      <c r="E111" t="inlineStr">
        <is>
          <t>professional_services</t>
        </is>
      </c>
    </row>
    <row r="112">
      <c r="A112" t="inlineStr">
        <is>
          <t>propane</t>
        </is>
      </c>
      <c r="B112" s="11" t="n">
        <v>2.1041</v>
      </c>
      <c r="C112" t="inlineStr">
        <is>
          <t>kg CO2e per USD</t>
        </is>
      </c>
      <c r="D112" t="inlineStr">
        <is>
          <t>US EPA · Emission Factors for Greenhouse Gas Inventories (2025 release) · factor pack v2.6.15-2026-10-05</t>
        </is>
      </c>
      <c r="E112" t="inlineStr">
        <is>
          <t>propane</t>
        </is>
      </c>
    </row>
    <row r="113">
      <c r="A113" t="inlineStr">
        <is>
          <t>software_subscriptions @ 0.770792</t>
        </is>
      </c>
      <c r="B113" s="11" t="n">
        <v>0.770792</v>
      </c>
      <c r="C113" t="inlineStr">
        <is>
          <t>kg CO2e per USD</t>
        </is>
      </c>
      <c r="D113" t="inlineStr">
        <is>
          <t>CEDA by Watershed (Open CEDA 2025, IN, CC BY-SA 4.0, adapted)</t>
        </is>
      </c>
      <c r="E113" t="inlineStr">
        <is>
          <t>software_subscriptions</t>
        </is>
      </c>
    </row>
    <row r="114">
      <c r="A114" t="inlineStr">
        <is>
          <t>software_subscriptions @ 0.781039</t>
        </is>
      </c>
      <c r="B114" s="11" t="n">
        <v>0.781039</v>
      </c>
      <c r="C114" t="inlineStr">
        <is>
          <t>kg CO2e per USD</t>
        </is>
      </c>
      <c r="D114" t="inlineStr">
        <is>
          <t>CEDA by Watershed (Open CEDA 2025, IN, CC BY-SA 4.0, adapted)</t>
        </is>
      </c>
      <c r="E114" t="inlineStr">
        <is>
          <t>software_subscriptions</t>
        </is>
      </c>
    </row>
    <row r="115">
      <c r="A115" t="inlineStr">
        <is>
          <t>software_subscriptions @ 0.78483</t>
        </is>
      </c>
      <c r="B115" s="11" t="n">
        <v>0.78483</v>
      </c>
      <c r="C115" t="inlineStr">
        <is>
          <t>kg CO2e per USD</t>
        </is>
      </c>
      <c r="D115" t="inlineStr">
        <is>
          <t>CEDA by Watershed (Open CEDA 2025, IN, CC BY-SA 4.0, adapted)</t>
        </is>
      </c>
      <c r="E115" t="inlineStr">
        <is>
          <t>software_subscriptions</t>
        </is>
      </c>
    </row>
    <row r="116">
      <c r="A116" t="inlineStr">
        <is>
          <t>software_subscriptions @ 0.785832</t>
        </is>
      </c>
      <c r="B116" s="11" t="n">
        <v>0.785832</v>
      </c>
      <c r="C116" t="inlineStr">
        <is>
          <t>kg CO2e per USD</t>
        </is>
      </c>
      <c r="D116" t="inlineStr">
        <is>
          <t>CEDA by Watershed (Open CEDA 2025, IN, CC BY-SA 4.0, adapted)</t>
        </is>
      </c>
      <c r="E116" t="inlineStr">
        <is>
          <t>software_subscriptions</t>
        </is>
      </c>
    </row>
    <row r="117">
      <c r="A117" t="inlineStr">
        <is>
          <t>software_subscriptions @ 0.792539</t>
        </is>
      </c>
      <c r="B117" s="11" t="n">
        <v>0.792539</v>
      </c>
      <c r="C117" t="inlineStr">
        <is>
          <t>kg CO2e per USD</t>
        </is>
      </c>
      <c r="D117" t="inlineStr">
        <is>
          <t>CEDA by Watershed (Open CEDA 2025, IN, CC BY-SA 4.0, adapted)</t>
        </is>
      </c>
      <c r="E117" t="inlineStr">
        <is>
          <t>software_subscriptions</t>
        </is>
      </c>
    </row>
    <row r="118">
      <c r="A118" t="inlineStr">
        <is>
          <t>software_subscriptions @ 0.797218</t>
        </is>
      </c>
      <c r="B118" s="11" t="n">
        <v>0.797218</v>
      </c>
      <c r="C118" t="inlineStr">
        <is>
          <t>kg CO2e per USD</t>
        </is>
      </c>
      <c r="D118" t="inlineStr">
        <is>
          <t>CEDA by Watershed (Open CEDA 2025, IN, CC BY-SA 4.0, adapted)</t>
        </is>
      </c>
      <c r="E118" t="inlineStr">
        <is>
          <t>software_subscriptions</t>
        </is>
      </c>
    </row>
    <row r="119">
      <c r="A119" t="inlineStr">
        <is>
          <t>software_subscriptions @ 0.802097</t>
        </is>
      </c>
      <c r="B119" s="11" t="n">
        <v>0.8020969999999999</v>
      </c>
      <c r="C119" t="inlineStr">
        <is>
          <t>kg CO2e per USD</t>
        </is>
      </c>
      <c r="D119" t="inlineStr">
        <is>
          <t>CEDA by Watershed (Open CEDA 2025, IN, CC BY-SA 4.0, adapted)</t>
        </is>
      </c>
      <c r="E119" t="inlineStr">
        <is>
          <t>software_subscriptions</t>
        </is>
      </c>
    </row>
    <row r="120">
      <c r="A120" t="inlineStr">
        <is>
          <t>software_subscriptions @ 0.804198</t>
        </is>
      </c>
      <c r="B120" s="11" t="n">
        <v>0.804198</v>
      </c>
      <c r="C120" t="inlineStr">
        <is>
          <t>kg CO2e per USD</t>
        </is>
      </c>
      <c r="D120" t="inlineStr">
        <is>
          <t>CEDA by Watershed (Open CEDA 2025, IN, CC BY-SA 4.0, adapted)</t>
        </is>
      </c>
      <c r="E120" t="inlineStr">
        <is>
          <t>software_subscriptions</t>
        </is>
      </c>
    </row>
    <row r="121">
      <c r="A121" t="inlineStr">
        <is>
          <t>software_subscriptions @ 0.805428</t>
        </is>
      </c>
      <c r="B121" s="11" t="n">
        <v>0.805428</v>
      </c>
      <c r="C121" t="inlineStr">
        <is>
          <t>kg CO2e per USD</t>
        </is>
      </c>
      <c r="D121" t="inlineStr">
        <is>
          <t>CEDA by Watershed (Open CEDA 2025, IN, CC BY-SA 4.0, adapted)</t>
        </is>
      </c>
      <c r="E121" t="inlineStr">
        <is>
          <t>software_subscriptions</t>
        </is>
      </c>
    </row>
    <row r="122">
      <c r="A122" t="inlineStr">
        <is>
          <t>software_subscriptions @ 0.807409</t>
        </is>
      </c>
      <c r="B122" s="11" t="n">
        <v>0.807409</v>
      </c>
      <c r="C122" t="inlineStr">
        <is>
          <t>kg CO2e per USD</t>
        </is>
      </c>
      <c r="D122" t="inlineStr">
        <is>
          <t>CEDA by Watershed (Open CEDA 2025, IN, CC BY-SA 4.0, adapted)</t>
        </is>
      </c>
      <c r="E122" t="inlineStr">
        <is>
          <t>software_subscriptions</t>
        </is>
      </c>
    </row>
    <row r="123">
      <c r="A123" t="inlineStr">
        <is>
          <t>software_subscriptions @ 0.810818</t>
        </is>
      </c>
      <c r="B123" s="11" t="n">
        <v>0.810818</v>
      </c>
      <c r="C123" t="inlineStr">
        <is>
          <t>kg CO2e per USD</t>
        </is>
      </c>
      <c r="D123" t="inlineStr">
        <is>
          <t>CEDA by Watershed (Open CEDA 2025, IN, CC BY-SA 4.0, adapted)</t>
        </is>
      </c>
      <c r="E123" t="inlineStr">
        <is>
          <t>software_subscriptions</t>
        </is>
      </c>
    </row>
    <row r="124">
      <c r="A124" t="inlineStr">
        <is>
          <t>software_subscriptions @ 0.81403</t>
        </is>
      </c>
      <c r="B124" s="11" t="n">
        <v>0.81403</v>
      </c>
      <c r="C124" t="inlineStr">
        <is>
          <t>kg CO2e per USD</t>
        </is>
      </c>
      <c r="D124" t="inlineStr">
        <is>
          <t>CEDA by Watershed (Open CEDA 2025, IN, CC BY-SA 4.0, adapted)</t>
        </is>
      </c>
      <c r="E124" t="inlineStr">
        <is>
          <t>software_subscriptions</t>
        </is>
      </c>
    </row>
    <row r="125">
      <c r="A125" t="inlineStr">
        <is>
          <t>telecommunications @ 2.034399</t>
        </is>
      </c>
      <c r="B125" s="11" t="n">
        <v>2.034399</v>
      </c>
      <c r="C125" t="inlineStr">
        <is>
          <t>kg CO2e per USD</t>
        </is>
      </c>
      <c r="D125" t="inlineStr">
        <is>
          <t>CEDA by Watershed (Open CEDA 2025, IN, CC BY-SA 4.0, adapted)</t>
        </is>
      </c>
      <c r="E125" t="inlineStr">
        <is>
          <t>telecommunications</t>
        </is>
      </c>
    </row>
    <row r="126">
      <c r="A126" t="inlineStr">
        <is>
          <t>telecommunications @ 2.061444</t>
        </is>
      </c>
      <c r="B126" s="11" t="n">
        <v>2.061444</v>
      </c>
      <c r="C126" t="inlineStr">
        <is>
          <t>kg CO2e per USD</t>
        </is>
      </c>
      <c r="D126" t="inlineStr">
        <is>
          <t>CEDA by Watershed (Open CEDA 2025, IN, CC BY-SA 4.0, adapted)</t>
        </is>
      </c>
      <c r="E126" t="inlineStr">
        <is>
          <t>telecommunications</t>
        </is>
      </c>
    </row>
    <row r="127">
      <c r="A127" t="inlineStr">
        <is>
          <t>telecommunications @ 2.071451</t>
        </is>
      </c>
      <c r="B127" s="11" t="n">
        <v>2.071451</v>
      </c>
      <c r="C127" t="inlineStr">
        <is>
          <t>kg CO2e per USD</t>
        </is>
      </c>
      <c r="D127" t="inlineStr">
        <is>
          <t>CEDA by Watershed (Open CEDA 2025, IN, CC BY-SA 4.0, adapted)</t>
        </is>
      </c>
      <c r="E127" t="inlineStr">
        <is>
          <t>telecommunications</t>
        </is>
      </c>
    </row>
    <row r="128">
      <c r="A128" t="inlineStr">
        <is>
          <t>telecommunications @ 2.074094</t>
        </is>
      </c>
      <c r="B128" s="11" t="n">
        <v>2.074094</v>
      </c>
      <c r="C128" t="inlineStr">
        <is>
          <t>kg CO2e per USD</t>
        </is>
      </c>
      <c r="D128" t="inlineStr">
        <is>
          <t>CEDA by Watershed (Open CEDA 2025, IN, CC BY-SA 4.0, adapted)</t>
        </is>
      </c>
      <c r="E128" t="inlineStr">
        <is>
          <t>telecommunications</t>
        </is>
      </c>
    </row>
    <row r="129">
      <c r="A129" t="inlineStr">
        <is>
          <t>telecommunications @ 2.091796</t>
        </is>
      </c>
      <c r="B129" s="11" t="n">
        <v>2.091796</v>
      </c>
      <c r="C129" t="inlineStr">
        <is>
          <t>kg CO2e per USD</t>
        </is>
      </c>
      <c r="D129" t="inlineStr">
        <is>
          <t>CEDA by Watershed (Open CEDA 2025, IN, CC BY-SA 4.0, adapted)</t>
        </is>
      </c>
      <c r="E129" t="inlineStr">
        <is>
          <t>telecommunications</t>
        </is>
      </c>
    </row>
    <row r="130">
      <c r="A130" t="inlineStr">
        <is>
          <t>telecommunications @ 2.104148</t>
        </is>
      </c>
      <c r="B130" s="11" t="n">
        <v>2.104148</v>
      </c>
      <c r="C130" t="inlineStr">
        <is>
          <t>kg CO2e per USD</t>
        </is>
      </c>
      <c r="D130" t="inlineStr">
        <is>
          <t>CEDA by Watershed (Open CEDA 2025, IN, CC BY-SA 4.0, adapted)</t>
        </is>
      </c>
      <c r="E130" t="inlineStr">
        <is>
          <t>telecommunications</t>
        </is>
      </c>
    </row>
    <row r="131">
      <c r="A131" t="inlineStr">
        <is>
          <t>telecommunications @ 2.117025</t>
        </is>
      </c>
      <c r="B131" s="11" t="n">
        <v>2.117025</v>
      </c>
      <c r="C131" t="inlineStr">
        <is>
          <t>kg CO2e per USD</t>
        </is>
      </c>
      <c r="D131" t="inlineStr">
        <is>
          <t>CEDA by Watershed (Open CEDA 2025, IN, CC BY-SA 4.0, adapted)</t>
        </is>
      </c>
      <c r="E131" t="inlineStr">
        <is>
          <t>telecommunications</t>
        </is>
      </c>
    </row>
    <row r="132">
      <c r="A132" t="inlineStr">
        <is>
          <t>telecommunications @ 2.122569</t>
        </is>
      </c>
      <c r="B132" s="11" t="n">
        <v>2.122569</v>
      </c>
      <c r="C132" t="inlineStr">
        <is>
          <t>kg CO2e per USD</t>
        </is>
      </c>
      <c r="D132" t="inlineStr">
        <is>
          <t>CEDA by Watershed (Open CEDA 2025, IN, CC BY-SA 4.0, adapted)</t>
        </is>
      </c>
      <c r="E132" t="inlineStr">
        <is>
          <t>telecommunications</t>
        </is>
      </c>
    </row>
    <row r="133">
      <c r="A133" t="inlineStr">
        <is>
          <t>telecommunications @ 2.125816</t>
        </is>
      </c>
      <c r="B133" s="11" t="n">
        <v>2.125816</v>
      </c>
      <c r="C133" t="inlineStr">
        <is>
          <t>kg CO2e per USD</t>
        </is>
      </c>
      <c r="D133" t="inlineStr">
        <is>
          <t>CEDA by Watershed (Open CEDA 2025, IN, CC BY-SA 4.0, adapted)</t>
        </is>
      </c>
      <c r="E133" t="inlineStr">
        <is>
          <t>telecommunications</t>
        </is>
      </c>
    </row>
    <row r="134">
      <c r="A134" t="inlineStr">
        <is>
          <t>telecommunications @ 2.131043</t>
        </is>
      </c>
      <c r="B134" s="11" t="n">
        <v>2.131043</v>
      </c>
      <c r="C134" t="inlineStr">
        <is>
          <t>kg CO2e per USD</t>
        </is>
      </c>
      <c r="D134" t="inlineStr">
        <is>
          <t>CEDA by Watershed (Open CEDA 2025, IN, CC BY-SA 4.0, adapted)</t>
        </is>
      </c>
      <c r="E134" t="inlineStr">
        <is>
          <t>telecommunications</t>
        </is>
      </c>
    </row>
    <row r="135">
      <c r="A135" t="inlineStr">
        <is>
          <t>telecommunications @ 2.140042</t>
        </is>
      </c>
      <c r="B135" s="11" t="n">
        <v>2.140042</v>
      </c>
      <c r="C135" t="inlineStr">
        <is>
          <t>kg CO2e per USD</t>
        </is>
      </c>
      <c r="D135" t="inlineStr">
        <is>
          <t>CEDA by Watershed (Open CEDA 2025, IN, CC BY-SA 4.0, adapted)</t>
        </is>
      </c>
      <c r="E135" t="inlineStr">
        <is>
          <t>telecommunications</t>
        </is>
      </c>
    </row>
    <row r="136">
      <c r="A136" t="inlineStr">
        <is>
          <t>telecommunications @ 2.14852</t>
        </is>
      </c>
      <c r="B136" s="11" t="n">
        <v>2.14852</v>
      </c>
      <c r="C136" t="inlineStr">
        <is>
          <t>kg CO2e per USD</t>
        </is>
      </c>
      <c r="D136" t="inlineStr">
        <is>
          <t>CEDA by Watershed (Open CEDA 2025, IN, CC BY-SA 4.0, adapted)</t>
        </is>
      </c>
      <c r="E136" t="inlineStr">
        <is>
          <t>telecommunications</t>
        </is>
      </c>
    </row>
    <row r="137">
      <c r="A137" t="inlineStr">
        <is>
          <t>waste_disposal @ 3.960286</t>
        </is>
      </c>
      <c r="B137" s="11" t="n">
        <v>3.960286</v>
      </c>
      <c r="C137" t="inlineStr">
        <is>
          <t>kg CO2e per USD</t>
        </is>
      </c>
      <c r="D137" t="inlineStr">
        <is>
          <t>CEDA by Watershed (Open CEDA 2025, IN, CC BY-SA 4.0, adapted)</t>
        </is>
      </c>
      <c r="E137" t="inlineStr">
        <is>
          <t>waste_disposal</t>
        </is>
      </c>
    </row>
    <row r="138">
      <c r="A138" t="inlineStr">
        <is>
          <t>waste_disposal @ 4.012932</t>
        </is>
      </c>
      <c r="B138" s="11" t="n">
        <v>4.012932</v>
      </c>
      <c r="C138" t="inlineStr">
        <is>
          <t>kg CO2e per USD</t>
        </is>
      </c>
      <c r="D138" t="inlineStr">
        <is>
          <t>CEDA by Watershed (Open CEDA 2025, IN, CC BY-SA 4.0, adapted)</t>
        </is>
      </c>
      <c r="E138" t="inlineStr">
        <is>
          <t>waste_disposal</t>
        </is>
      </c>
    </row>
    <row r="139">
      <c r="A139" t="inlineStr">
        <is>
          <t>waste_disposal @ 4.032413</t>
        </is>
      </c>
      <c r="B139" s="11" t="n">
        <v>4.032413</v>
      </c>
      <c r="C139" t="inlineStr">
        <is>
          <t>kg CO2e per USD</t>
        </is>
      </c>
      <c r="D139" t="inlineStr">
        <is>
          <t>CEDA by Watershed (Open CEDA 2025, IN, CC BY-SA 4.0, adapted)</t>
        </is>
      </c>
      <c r="E139" t="inlineStr">
        <is>
          <t>waste_disposal</t>
        </is>
      </c>
    </row>
    <row r="140">
      <c r="A140" t="inlineStr">
        <is>
          <t>waste_disposal @ 4.037558</t>
        </is>
      </c>
      <c r="B140" s="11" t="n">
        <v>4.037558</v>
      </c>
      <c r="C140" t="inlineStr">
        <is>
          <t>kg CO2e per USD</t>
        </is>
      </c>
      <c r="D140" t="inlineStr">
        <is>
          <t>CEDA by Watershed (Open CEDA 2025, IN, CC BY-SA 4.0, adapted)</t>
        </is>
      </c>
      <c r="E140" t="inlineStr">
        <is>
          <t>waste_disposal</t>
        </is>
      </c>
    </row>
    <row r="141">
      <c r="A141" t="inlineStr">
        <is>
          <t>waste_disposal @ 4.072017</t>
        </is>
      </c>
      <c r="B141" s="11" t="n">
        <v>4.072017</v>
      </c>
      <c r="C141" t="inlineStr">
        <is>
          <t>kg CO2e per USD</t>
        </is>
      </c>
      <c r="D141" t="inlineStr">
        <is>
          <t>CEDA by Watershed (Open CEDA 2025, IN, CC BY-SA 4.0, adapted)</t>
        </is>
      </c>
      <c r="E141" t="inlineStr">
        <is>
          <t>waste_disposal</t>
        </is>
      </c>
    </row>
    <row r="142">
      <c r="A142" t="inlineStr">
        <is>
          <t>waste_disposal @ 4.096062</t>
        </is>
      </c>
      <c r="B142" s="11" t="n">
        <v>4.096062</v>
      </c>
      <c r="C142" t="inlineStr">
        <is>
          <t>kg CO2e per USD</t>
        </is>
      </c>
      <c r="D142" t="inlineStr">
        <is>
          <t>CEDA by Watershed (Open CEDA 2025, IN, CC BY-SA 4.0, adapted)</t>
        </is>
      </c>
      <c r="E142" t="inlineStr">
        <is>
          <t>waste_disposal</t>
        </is>
      </c>
    </row>
    <row r="143">
      <c r="A143" t="inlineStr">
        <is>
          <t>waste_disposal @ 4.12113</t>
        </is>
      </c>
      <c r="B143" s="11" t="n">
        <v>4.12113</v>
      </c>
      <c r="C143" t="inlineStr">
        <is>
          <t>kg CO2e per USD</t>
        </is>
      </c>
      <c r="D143" t="inlineStr">
        <is>
          <t>CEDA by Watershed (Open CEDA 2025, IN, CC BY-SA 4.0, adapted)</t>
        </is>
      </c>
      <c r="E143" t="inlineStr">
        <is>
          <t>waste_disposal</t>
        </is>
      </c>
    </row>
    <row r="144">
      <c r="A144" t="inlineStr">
        <is>
          <t>waste_disposal @ 4.131923</t>
        </is>
      </c>
      <c r="B144" s="11" t="n">
        <v>4.131923</v>
      </c>
      <c r="C144" t="inlineStr">
        <is>
          <t>kg CO2e per USD</t>
        </is>
      </c>
      <c r="D144" t="inlineStr">
        <is>
          <t>CEDA by Watershed (Open CEDA 2025, IN, CC BY-SA 4.0, adapted)</t>
        </is>
      </c>
      <c r="E144" t="inlineStr">
        <is>
          <t>waste_disposal</t>
        </is>
      </c>
    </row>
    <row r="145">
      <c r="A145" t="inlineStr">
        <is>
          <t>waste_disposal @ 4.138244</t>
        </is>
      </c>
      <c r="B145" s="11" t="n">
        <v>4.138244</v>
      </c>
      <c r="C145" t="inlineStr">
        <is>
          <t>kg CO2e per USD</t>
        </is>
      </c>
      <c r="D145" t="inlineStr">
        <is>
          <t>CEDA by Watershed (Open CEDA 2025, IN, CC BY-SA 4.0, adapted)</t>
        </is>
      </c>
      <c r="E145" t="inlineStr">
        <is>
          <t>waste_disposal</t>
        </is>
      </c>
    </row>
    <row r="146">
      <c r="A146" t="inlineStr">
        <is>
          <t>waste_disposal @ 4.148419</t>
        </is>
      </c>
      <c r="B146" s="11" t="n">
        <v>4.148419</v>
      </c>
      <c r="C146" t="inlineStr">
        <is>
          <t>kg CO2e per USD</t>
        </is>
      </c>
      <c r="D146" t="inlineStr">
        <is>
          <t>CEDA by Watershed (Open CEDA 2025, IN, CC BY-SA 4.0, adapted)</t>
        </is>
      </c>
      <c r="E146" t="inlineStr">
        <is>
          <t>waste_disposal</t>
        </is>
      </c>
    </row>
    <row r="147">
      <c r="A147" t="inlineStr">
        <is>
          <t>waste_disposal @ 4.165936</t>
        </is>
      </c>
      <c r="B147" s="11" t="n">
        <v>4.165936</v>
      </c>
      <c r="C147" t="inlineStr">
        <is>
          <t>kg CO2e per USD</t>
        </is>
      </c>
      <c r="D147" t="inlineStr">
        <is>
          <t>CEDA by Watershed (Open CEDA 2025, IN, CC BY-SA 4.0, adapted)</t>
        </is>
      </c>
      <c r="E147" t="inlineStr">
        <is>
          <t>waste_disposal</t>
        </is>
      </c>
    </row>
    <row r="148">
      <c r="A148" t="inlineStr">
        <is>
          <t>waste_disposal @ 4.18244</t>
        </is>
      </c>
      <c r="B148" s="11" t="n">
        <v>4.18244</v>
      </c>
      <c r="C148" t="inlineStr">
        <is>
          <t>kg CO2e per USD</t>
        </is>
      </c>
      <c r="D148" t="inlineStr">
        <is>
          <t>CEDA by Watershed (Open CEDA 2025, IN, CC BY-SA 4.0, adapted)</t>
        </is>
      </c>
      <c r="E148" t="inlineStr">
        <is>
          <t>waste_disposal</t>
        </is>
      </c>
    </row>
    <row r="149">
      <c r="A149" t="inlineStr">
        <is>
          <t>water_utility @ 1.377135</t>
        </is>
      </c>
      <c r="B149" s="11" t="n">
        <v>1.377135</v>
      </c>
      <c r="C149" t="inlineStr">
        <is>
          <t>kg CO2e per USD</t>
        </is>
      </c>
      <c r="D149" t="inlineStr">
        <is>
          <t>CEDA by Watershed (Open CEDA 2025, IN, CC BY-SA 4.0, adapted)</t>
        </is>
      </c>
      <c r="E149" t="inlineStr">
        <is>
          <t>water_utility</t>
        </is>
      </c>
    </row>
    <row r="150">
      <c r="A150" t="inlineStr">
        <is>
          <t>water_utility @ 1.395409</t>
        </is>
      </c>
      <c r="B150" s="11" t="n">
        <v>1.395409</v>
      </c>
      <c r="C150" t="inlineStr">
        <is>
          <t>kg CO2e per USD</t>
        </is>
      </c>
      <c r="D150" t="inlineStr">
        <is>
          <t>CEDA by Watershed (Open CEDA 2025, IN, CC BY-SA 4.0, adapted)</t>
        </is>
      </c>
      <c r="E150" t="inlineStr">
        <is>
          <t>water_utility</t>
        </is>
      </c>
    </row>
    <row r="151">
      <c r="A151" t="inlineStr">
        <is>
          <t>water_utility @ 1.402041</t>
        </is>
      </c>
      <c r="B151" s="11" t="n">
        <v>1.402041</v>
      </c>
      <c r="C151" t="inlineStr">
        <is>
          <t>kg CO2e per USD</t>
        </is>
      </c>
      <c r="D151" t="inlineStr">
        <is>
          <t>CEDA by Watershed (Open CEDA 2025, IN, CC BY-SA 4.0, adapted)</t>
        </is>
      </c>
      <c r="E151" t="inlineStr">
        <is>
          <t>water_utility</t>
        </is>
      </c>
    </row>
    <row r="152">
      <c r="A152" t="inlineStr">
        <is>
          <t>water_utility @ 1.404021</t>
        </is>
      </c>
      <c r="B152" s="11" t="n">
        <v>1.404021</v>
      </c>
      <c r="C152" t="inlineStr">
        <is>
          <t>kg CO2e per USD</t>
        </is>
      </c>
      <c r="D152" t="inlineStr">
        <is>
          <t>CEDA by Watershed (Open CEDA 2025, IN, CC BY-SA 4.0, adapted)</t>
        </is>
      </c>
      <c r="E152" t="inlineStr">
        <is>
          <t>water_utility</t>
        </is>
      </c>
    </row>
    <row r="153">
      <c r="A153" t="inlineStr">
        <is>
          <t>water_utility @ 1.416</t>
        </is>
      </c>
      <c r="B153" s="11" t="n">
        <v>1.416</v>
      </c>
      <c r="C153" t="inlineStr">
        <is>
          <t>kg CO2e per USD</t>
        </is>
      </c>
      <c r="D153" t="inlineStr">
        <is>
          <t>CEDA by Watershed (Open CEDA 2025, IN, CC BY-SA 4.0, adapted)</t>
        </is>
      </c>
      <c r="E153" t="inlineStr">
        <is>
          <t>water_utility</t>
        </is>
      </c>
    </row>
    <row r="154">
      <c r="A154" t="inlineStr">
        <is>
          <t>water_utility @ 1.424311</t>
        </is>
      </c>
      <c r="B154" s="11" t="n">
        <v>1.424311</v>
      </c>
      <c r="C154" t="inlineStr">
        <is>
          <t>kg CO2e per USD</t>
        </is>
      </c>
      <c r="D154" t="inlineStr">
        <is>
          <t>CEDA by Watershed (Open CEDA 2025, IN, CC BY-SA 4.0, adapted)</t>
        </is>
      </c>
      <c r="E154" t="inlineStr">
        <is>
          <t>water_utility</t>
        </is>
      </c>
    </row>
    <row r="155">
      <c r="A155" t="inlineStr">
        <is>
          <t>water_utility @ 1.433029</t>
        </is>
      </c>
      <c r="B155" s="11" t="n">
        <v>1.433029</v>
      </c>
      <c r="C155" t="inlineStr">
        <is>
          <t>kg CO2e per USD</t>
        </is>
      </c>
      <c r="D155" t="inlineStr">
        <is>
          <t>CEDA by Watershed (Open CEDA 2025, IN, CC BY-SA 4.0, adapted)</t>
        </is>
      </c>
      <c r="E155" t="inlineStr">
        <is>
          <t>water_utility</t>
        </is>
      </c>
    </row>
    <row r="156">
      <c r="A156" t="inlineStr">
        <is>
          <t>water_utility @ 1.436824</t>
        </is>
      </c>
      <c r="B156" s="11" t="n">
        <v>1.436824</v>
      </c>
      <c r="C156" t="inlineStr">
        <is>
          <t>kg CO2e per USD</t>
        </is>
      </c>
      <c r="D156" t="inlineStr">
        <is>
          <t>CEDA by Watershed (Open CEDA 2025, IN, CC BY-SA 4.0, adapted)</t>
        </is>
      </c>
      <c r="E156" t="inlineStr">
        <is>
          <t>water_utility</t>
        </is>
      </c>
    </row>
    <row r="157">
      <c r="A157" t="inlineStr">
        <is>
          <t>water_utility @ 1.438933</t>
        </is>
      </c>
      <c r="B157" s="11" t="n">
        <v>1.438933</v>
      </c>
      <c r="C157" t="inlineStr">
        <is>
          <t>kg CO2e per USD</t>
        </is>
      </c>
      <c r="D157" t="inlineStr">
        <is>
          <t>CEDA by Watershed (Open CEDA 2025, IN, CC BY-SA 4.0, adapted)</t>
        </is>
      </c>
      <c r="E157" t="inlineStr">
        <is>
          <t>water_utility</t>
        </is>
      </c>
    </row>
    <row r="158">
      <c r="A158" t="inlineStr">
        <is>
          <t>water_utility @ 1.442562</t>
        </is>
      </c>
      <c r="B158" s="11" t="n">
        <v>1.442562</v>
      </c>
      <c r="C158" t="inlineStr">
        <is>
          <t>kg CO2e per USD</t>
        </is>
      </c>
      <c r="D158" t="inlineStr">
        <is>
          <t>CEDA by Watershed (Open CEDA 2025, IN, CC BY-SA 4.0, adapted)</t>
        </is>
      </c>
      <c r="E158" t="inlineStr">
        <is>
          <t>water_utility</t>
        </is>
      </c>
    </row>
    <row r="159">
      <c r="A159" t="inlineStr">
        <is>
          <t>water_utility @ 1.448517</t>
        </is>
      </c>
      <c r="B159" s="11" t="n">
        <v>1.448517</v>
      </c>
      <c r="C159" t="inlineStr">
        <is>
          <t>kg CO2e per USD</t>
        </is>
      </c>
      <c r="D159" t="inlineStr">
        <is>
          <t>CEDA by Watershed (Open CEDA 2025, IN, CC BY-SA 4.0, adapted)</t>
        </is>
      </c>
      <c r="E159" t="inlineStr">
        <is>
          <t>water_utility</t>
        </is>
      </c>
    </row>
    <row r="160">
      <c r="A160" t="inlineStr">
        <is>
          <t>water_utility @ 1.454207</t>
        </is>
      </c>
      <c r="B160" s="11" t="n">
        <v>1.454207</v>
      </c>
      <c r="C160" t="inlineStr">
        <is>
          <t>kg CO2e per USD</t>
        </is>
      </c>
      <c r="D160" t="inlineStr">
        <is>
          <t>CEDA by Watershed (Open CEDA 2025, IN, CC BY-SA 4.0, adapted)</t>
        </is>
      </c>
      <c r="E160" t="inlineStr">
        <is>
          <t>water_utility</t>
        </is>
      </c>
    </row>
    <row r="162">
      <c r="A162" s="4" t="inlineStr">
        <is>
          <t>Grid T&amp;D loss multiplier</t>
        </is>
      </c>
      <c r="B162" s="13" t="n">
        <v>0.213643</v>
      </c>
      <c r="C162" t="inlineStr">
        <is>
          <t>x Scope 2 electricity (location-based)</t>
        </is>
      </c>
      <c r="D162" t="inlineStr">
        <is>
          <t>GHG Protocol Scope 3 Category 3, derived from Scope 2 rather than from any transaction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77"/>
  <sheetViews>
    <sheetView workbookViewId="0">
      <pane ySplit="1" topLeftCell="A2" activePane="bottomLeft" state="frozen"/>
      <selection pane="bottomLeft" activeCell="A1" sqref="A1"/>
    </sheetView>
  </sheetViews>
  <sheetFormatPr baseColWidth="8" defaultRowHeight="15"/>
  <cols>
    <col width="8" customWidth="1" min="1" max="1"/>
    <col width="32" customWidth="1" min="2" max="2"/>
    <col width="26" customWidth="1" min="3" max="3"/>
    <col width="15" customWidth="1" min="4" max="4"/>
    <col width="52" customWidth="1" min="5" max="5"/>
    <col width="46" customWidth="1" min="6" max="6"/>
  </cols>
  <sheetData>
    <row r="1">
      <c r="A1" s="6" t="inlineStr">
        <is>
          <t>Ref</t>
        </is>
      </c>
      <c r="B1" s="6" t="inlineStr">
        <is>
          <t>Vendor</t>
        </is>
      </c>
      <c r="C1" s="6" t="inlineStr">
        <is>
          <t>Category</t>
        </is>
      </c>
      <c r="D1" s="6" t="inlineStr">
        <is>
          <t>Amount (USD)</t>
        </is>
      </c>
      <c r="E1" s="6" t="inlineStr">
        <is>
          <t>Why it was not priced</t>
        </is>
      </c>
      <c r="F1" s="6" t="inlineStr">
        <is>
          <t>What is this? (tell us and we will price it)</t>
        </is>
      </c>
    </row>
    <row r="2">
      <c r="A2" t="inlineStr">
        <is>
          <t>R-1</t>
        </is>
      </c>
      <c r="B2" t="inlineStr">
        <is>
          <t>Salary Payable</t>
        </is>
      </c>
      <c r="C2" t="inlineStr">
        <is>
          <t>Salaries</t>
        </is>
      </c>
      <c r="D2" s="10" t="n">
        <v>11668.96</v>
      </c>
      <c r="E2" t="inlineStr">
        <is>
          <t>Deliberately excluded: not an emitting activity (payroll, tax, insurance, financing)</t>
        </is>
      </c>
    </row>
    <row r="3">
      <c r="A3" t="inlineStr">
        <is>
          <t>R-2</t>
        </is>
      </c>
      <c r="B3" t="inlineStr">
        <is>
          <t>PF and ESIC Payable</t>
        </is>
      </c>
      <c r="C3" t="inlineStr">
        <is>
          <t>Provident Fund</t>
        </is>
      </c>
      <c r="D3" s="10" t="n">
        <v>918.84</v>
      </c>
      <c r="E3" t="inlineStr">
        <is>
          <t>Deliberately excluded: not an emitting activity (payroll, tax, insurance, financing)</t>
        </is>
      </c>
    </row>
    <row r="4">
      <c r="A4" t="inlineStr">
        <is>
          <t>R-4</t>
        </is>
      </c>
      <c r="B4" t="inlineStr">
        <is>
          <t>Kalpataru Estates</t>
        </is>
      </c>
      <c r="C4" t="inlineStr">
        <is>
          <t>Office Rent</t>
        </is>
      </c>
      <c r="D4" s="10" t="n">
        <v>2850</v>
      </c>
      <c r="E4" t="inlineStr">
        <is>
          <t>Deliberately excluded: not an emitting activity (payroll, tax, insurance, financing)</t>
        </is>
      </c>
    </row>
    <row r="5">
      <c r="A5" t="inlineStr">
        <is>
          <t>R-6</t>
        </is>
      </c>
      <c r="B5" t="inlineStr">
        <is>
          <t>HDFC Bank</t>
        </is>
      </c>
      <c r="C5" t="inlineStr">
        <is>
          <t>Loan EMI</t>
        </is>
      </c>
      <c r="D5" s="10" t="n">
        <v>660</v>
      </c>
      <c r="E5" t="inlineStr">
        <is>
          <t>Deliberately excluded: not an emitting activity (payroll, tax, insurance, financing)</t>
        </is>
      </c>
    </row>
    <row r="6">
      <c r="A6" t="inlineStr">
        <is>
          <t>R-17</t>
        </is>
      </c>
      <c r="B6" t="inlineStr">
        <is>
          <t>HDFC Bank</t>
        </is>
      </c>
      <c r="C6" t="inlineStr">
        <is>
          <t>Bank Charges</t>
        </is>
      </c>
      <c r="D6" s="10" t="n">
        <v>13.5</v>
      </c>
      <c r="E6" t="inlineStr">
        <is>
          <t>Deliberately excluded: not an emitting activity (payroll, tax, insurance, financing)</t>
        </is>
      </c>
    </row>
    <row r="7">
      <c r="A7" t="inlineStr">
        <is>
          <t>R-20</t>
        </is>
      </c>
      <c r="B7" t="inlineStr">
        <is>
          <t>Partner Drawings</t>
        </is>
      </c>
      <c r="C7" t="inlineStr">
        <is>
          <t>Drawings</t>
        </is>
      </c>
      <c r="D7" s="10" t="n">
        <v>1500</v>
      </c>
      <c r="E7" t="inlineStr">
        <is>
          <t>Deliberately excluded: not an emitting activity (payroll, tax, insurance, financing)</t>
        </is>
      </c>
    </row>
    <row r="8">
      <c r="A8" t="inlineStr">
        <is>
          <t>R-21</t>
        </is>
      </c>
      <c r="B8" t="inlineStr">
        <is>
          <t>HDFC Bank FD</t>
        </is>
      </c>
      <c r="C8" t="inlineStr">
        <is>
          <t>Fixed Deposit Transfer</t>
        </is>
      </c>
      <c r="D8" s="10" t="n">
        <v>4500</v>
      </c>
      <c r="E8" t="inlineStr">
        <is>
          <t>Deliberately excluded: not an emitting activity (payroll, tax, insurance, financing)</t>
        </is>
      </c>
    </row>
    <row r="9">
      <c r="A9" t="inlineStr">
        <is>
          <t>R-22</t>
        </is>
      </c>
      <c r="B9" t="inlineStr">
        <is>
          <t>Salary Payable</t>
        </is>
      </c>
      <c r="C9" t="inlineStr">
        <is>
          <t>Salaries</t>
        </is>
      </c>
      <c r="D9" s="10" t="n">
        <v>11602.84</v>
      </c>
      <c r="E9" t="inlineStr">
        <is>
          <t>Deliberately excluded: not an emitting activity (payroll, tax, insurance, financing)</t>
        </is>
      </c>
    </row>
    <row r="10">
      <c r="A10" t="inlineStr">
        <is>
          <t>R-23</t>
        </is>
      </c>
      <c r="B10" t="inlineStr">
        <is>
          <t>PF and ESIC Payable</t>
        </is>
      </c>
      <c r="C10" t="inlineStr">
        <is>
          <t>Provident Fund</t>
        </is>
      </c>
      <c r="D10" s="10" t="n">
        <v>938.33</v>
      </c>
      <c r="E10" t="inlineStr">
        <is>
          <t>Deliberately excluded: not an emitting activity (payroll, tax, insurance, financing)</t>
        </is>
      </c>
    </row>
    <row r="11">
      <c r="A11" t="inlineStr">
        <is>
          <t>R-25</t>
        </is>
      </c>
      <c r="B11" t="inlineStr">
        <is>
          <t>Kalpataru Estates</t>
        </is>
      </c>
      <c r="C11" t="inlineStr">
        <is>
          <t>Office Rent</t>
        </is>
      </c>
      <c r="D11" s="10" t="n">
        <v>2850</v>
      </c>
      <c r="E11" t="inlineStr">
        <is>
          <t>Deliberately excluded: not an emitting activity (payroll, tax, insurance, financing)</t>
        </is>
      </c>
    </row>
    <row r="12">
      <c r="A12" t="inlineStr">
        <is>
          <t>R-27</t>
        </is>
      </c>
      <c r="B12" t="inlineStr">
        <is>
          <t>HDFC Bank</t>
        </is>
      </c>
      <c r="C12" t="inlineStr">
        <is>
          <t>Loan EMI</t>
        </is>
      </c>
      <c r="D12" s="10" t="n">
        <v>660</v>
      </c>
      <c r="E12" t="inlineStr">
        <is>
          <t>Deliberately excluded: not an emitting activity (payroll, tax, insurance, financing)</t>
        </is>
      </c>
    </row>
    <row r="13">
      <c r="A13" t="inlineStr">
        <is>
          <t>R-41</t>
        </is>
      </c>
      <c r="B13" t="inlineStr">
        <is>
          <t>HDFC Bank</t>
        </is>
      </c>
      <c r="C13" t="inlineStr">
        <is>
          <t>Bank Charges</t>
        </is>
      </c>
      <c r="D13" s="10" t="n">
        <v>13.5</v>
      </c>
      <c r="E13" t="inlineStr">
        <is>
          <t>Deliberately excluded: not an emitting activity (payroll, tax, insurance, financing)</t>
        </is>
      </c>
    </row>
    <row r="14">
      <c r="A14" t="inlineStr">
        <is>
          <t>R-44</t>
        </is>
      </c>
      <c r="B14" t="inlineStr">
        <is>
          <t>Salary Payable</t>
        </is>
      </c>
      <c r="C14" t="inlineStr">
        <is>
          <t>Salaries</t>
        </is>
      </c>
      <c r="D14" s="10" t="n">
        <v>11083.63</v>
      </c>
      <c r="E14" t="inlineStr">
        <is>
          <t>Deliberately excluded: not an emitting activity (payroll, tax, insurance, financing)</t>
        </is>
      </c>
    </row>
    <row r="15">
      <c r="A15" t="inlineStr">
        <is>
          <t>R-45</t>
        </is>
      </c>
      <c r="B15" t="inlineStr">
        <is>
          <t>PF and ESIC Payable</t>
        </is>
      </c>
      <c r="C15" t="inlineStr">
        <is>
          <t>Provident Fund</t>
        </is>
      </c>
      <c r="D15" s="10" t="n">
        <v>926.5700000000001</v>
      </c>
      <c r="E15" t="inlineStr">
        <is>
          <t>Deliberately excluded: not an emitting activity (payroll, tax, insurance, financing)</t>
        </is>
      </c>
    </row>
    <row r="16">
      <c r="A16" t="inlineStr">
        <is>
          <t>R-47</t>
        </is>
      </c>
      <c r="B16" t="inlineStr">
        <is>
          <t>Kalpataru Estates</t>
        </is>
      </c>
      <c r="C16" t="inlineStr">
        <is>
          <t>Office Rent</t>
        </is>
      </c>
      <c r="D16" s="10" t="n">
        <v>2850</v>
      </c>
      <c r="E16" t="inlineStr">
        <is>
          <t>Deliberately excluded: not an emitting activity (payroll, tax, insurance, financing)</t>
        </is>
      </c>
    </row>
    <row r="17">
      <c r="A17" t="inlineStr">
        <is>
          <t>R-49</t>
        </is>
      </c>
      <c r="B17" t="inlineStr">
        <is>
          <t>HDFC Bank</t>
        </is>
      </c>
      <c r="C17" t="inlineStr">
        <is>
          <t>Loan EMI</t>
        </is>
      </c>
      <c r="D17" s="10" t="n">
        <v>660</v>
      </c>
      <c r="E17" t="inlineStr">
        <is>
          <t>Deliberately excluded: not an emitting activity (payroll, tax, insurance, financing)</t>
        </is>
      </c>
    </row>
    <row r="18">
      <c r="A18" t="inlineStr">
        <is>
          <t>R-55</t>
        </is>
      </c>
      <c r="B18" t="inlineStr">
        <is>
          <t>ICICI Lombard</t>
        </is>
      </c>
      <c r="C18" t="inlineStr">
        <is>
          <t>Insurance Premium</t>
        </is>
      </c>
      <c r="D18" s="10" t="n">
        <v>555</v>
      </c>
      <c r="E18" t="inlineStr">
        <is>
          <t>Deliberately excluded: not an emitting activity (payroll, tax, insurance, financing)</t>
        </is>
      </c>
    </row>
    <row r="19">
      <c r="A19" t="inlineStr">
        <is>
          <t>R-57</t>
        </is>
      </c>
      <c r="B19" t="inlineStr">
        <is>
          <t>Income Tax Department</t>
        </is>
      </c>
      <c r="C19" t="inlineStr">
        <is>
          <t>Advance Tax</t>
        </is>
      </c>
      <c r="D19" s="10" t="n">
        <v>2700</v>
      </c>
      <c r="E19" t="inlineStr">
        <is>
          <t>Deliberately excluded: not an emitting activity (payroll, tax, insurance, financing)</t>
        </is>
      </c>
    </row>
    <row r="20">
      <c r="A20" t="inlineStr">
        <is>
          <t>R-58</t>
        </is>
      </c>
      <c r="B20" t="inlineStr">
        <is>
          <t>GST Payable</t>
        </is>
      </c>
      <c r="C20" t="inlineStr">
        <is>
          <t>GST Payment</t>
        </is>
      </c>
      <c r="D20" s="10" t="n">
        <v>2160</v>
      </c>
      <c r="E20" t="inlineStr">
        <is>
          <t>Deliberately excluded: not an emitting activity (payroll, tax, insurance, financing)</t>
        </is>
      </c>
    </row>
    <row r="21">
      <c r="A21" t="inlineStr">
        <is>
          <t>R-62</t>
        </is>
      </c>
      <c r="B21" t="inlineStr">
        <is>
          <t>HDFC Bank</t>
        </is>
      </c>
      <c r="C21" t="inlineStr">
        <is>
          <t>Bank Charges</t>
        </is>
      </c>
      <c r="D21" s="10" t="n">
        <v>13.5</v>
      </c>
      <c r="E21" t="inlineStr">
        <is>
          <t>Deliberately excluded: not an emitting activity (payroll, tax, insurance, financing)</t>
        </is>
      </c>
    </row>
    <row r="22">
      <c r="A22" t="inlineStr">
        <is>
          <t>R-65</t>
        </is>
      </c>
      <c r="B22" t="inlineStr">
        <is>
          <t>Salary Payable</t>
        </is>
      </c>
      <c r="C22" t="inlineStr">
        <is>
          <t>Salaries</t>
        </is>
      </c>
      <c r="D22" s="10" t="n">
        <v>11740.03</v>
      </c>
      <c r="E22" t="inlineStr">
        <is>
          <t>Deliberately excluded: not an emitting activity (payroll, tax, insurance, financing)</t>
        </is>
      </c>
    </row>
    <row r="23">
      <c r="A23" t="inlineStr">
        <is>
          <t>R-66</t>
        </is>
      </c>
      <c r="B23" t="inlineStr">
        <is>
          <t>PF and ESIC Payable</t>
        </is>
      </c>
      <c r="C23" t="inlineStr">
        <is>
          <t>Provident Fund</t>
        </is>
      </c>
      <c r="D23" s="10" t="n">
        <v>923.23</v>
      </c>
      <c r="E23" t="inlineStr">
        <is>
          <t>Deliberately excluded: not an emitting activity (payroll, tax, insurance, financing)</t>
        </is>
      </c>
    </row>
    <row r="24">
      <c r="A24" t="inlineStr">
        <is>
          <t>R-69</t>
        </is>
      </c>
      <c r="B24" t="inlineStr">
        <is>
          <t>Kalpataru Estates</t>
        </is>
      </c>
      <c r="C24" t="inlineStr">
        <is>
          <t>Office Rent</t>
        </is>
      </c>
      <c r="D24" s="10" t="n">
        <v>2850</v>
      </c>
      <c r="E24" t="inlineStr">
        <is>
          <t>Deliberately excluded: not an emitting activity (payroll, tax, insurance, financing)</t>
        </is>
      </c>
    </row>
    <row r="25">
      <c r="A25" t="inlineStr">
        <is>
          <t>R-71</t>
        </is>
      </c>
      <c r="B25" t="inlineStr">
        <is>
          <t>HDFC Bank</t>
        </is>
      </c>
      <c r="C25" t="inlineStr">
        <is>
          <t>Loan EMI</t>
        </is>
      </c>
      <c r="D25" s="10" t="n">
        <v>660</v>
      </c>
      <c r="E25" t="inlineStr">
        <is>
          <t>Deliberately excluded: not an emitting activity (payroll, tax, insurance, financing)</t>
        </is>
      </c>
    </row>
    <row r="26">
      <c r="A26" t="inlineStr">
        <is>
          <t>R-86</t>
        </is>
      </c>
      <c r="B26" t="inlineStr">
        <is>
          <t>HDFC Bank</t>
        </is>
      </c>
      <c r="C26" t="inlineStr">
        <is>
          <t>Bank Charges</t>
        </is>
      </c>
      <c r="D26" s="10" t="n">
        <v>13.5</v>
      </c>
      <c r="E26" t="inlineStr">
        <is>
          <t>Deliberately excluded: not an emitting activity (payroll, tax, insurance, financing)</t>
        </is>
      </c>
    </row>
    <row r="27">
      <c r="A27" t="inlineStr">
        <is>
          <t>R-89</t>
        </is>
      </c>
      <c r="B27" t="inlineStr">
        <is>
          <t>Salary Payable</t>
        </is>
      </c>
      <c r="C27" t="inlineStr">
        <is>
          <t>Salaries</t>
        </is>
      </c>
      <c r="D27" s="10" t="n">
        <v>11222.42</v>
      </c>
      <c r="E27" t="inlineStr">
        <is>
          <t>Deliberately excluded: not an emitting activity (payroll, tax, insurance, financing)</t>
        </is>
      </c>
    </row>
    <row r="28">
      <c r="A28" t="inlineStr">
        <is>
          <t>R-90</t>
        </is>
      </c>
      <c r="B28" t="inlineStr">
        <is>
          <t>PF and ESIC Payable</t>
        </is>
      </c>
      <c r="C28" t="inlineStr">
        <is>
          <t>Provident Fund</t>
        </is>
      </c>
      <c r="D28" s="10" t="n">
        <v>925.3200000000001</v>
      </c>
      <c r="E28" t="inlineStr">
        <is>
          <t>Deliberately excluded: not an emitting activity (payroll, tax, insurance, financing)</t>
        </is>
      </c>
    </row>
    <row r="29">
      <c r="A29" t="inlineStr">
        <is>
          <t>R-92</t>
        </is>
      </c>
      <c r="B29" t="inlineStr">
        <is>
          <t>Kalpataru Estates</t>
        </is>
      </c>
      <c r="C29" t="inlineStr">
        <is>
          <t>Office Rent</t>
        </is>
      </c>
      <c r="D29" s="10" t="n">
        <v>2850</v>
      </c>
      <c r="E29" t="inlineStr">
        <is>
          <t>Deliberately excluded: not an emitting activity (payroll, tax, insurance, financing)</t>
        </is>
      </c>
    </row>
    <row r="30">
      <c r="A30" t="inlineStr">
        <is>
          <t>R-94</t>
        </is>
      </c>
      <c r="B30" t="inlineStr">
        <is>
          <t>HDFC Bank</t>
        </is>
      </c>
      <c r="C30" t="inlineStr">
        <is>
          <t>Loan EMI</t>
        </is>
      </c>
      <c r="D30" s="10" t="n">
        <v>660</v>
      </c>
      <c r="E30" t="inlineStr">
        <is>
          <t>Deliberately excluded: not an emitting activity (payroll, tax, insurance, financing)</t>
        </is>
      </c>
    </row>
    <row r="31">
      <c r="A31" t="inlineStr">
        <is>
          <t>R-108</t>
        </is>
      </c>
      <c r="B31" t="inlineStr">
        <is>
          <t>HDFC Bank</t>
        </is>
      </c>
      <c r="C31" t="inlineStr">
        <is>
          <t>Bank Charges</t>
        </is>
      </c>
      <c r="D31" s="10" t="n">
        <v>13.5</v>
      </c>
      <c r="E31" t="inlineStr">
        <is>
          <t>Deliberately excluded: not an emitting activity (payroll, tax, insurance, financing)</t>
        </is>
      </c>
    </row>
    <row r="32">
      <c r="A32" t="inlineStr">
        <is>
          <t>R-111</t>
        </is>
      </c>
      <c r="B32" t="inlineStr">
        <is>
          <t>Salary Payable</t>
        </is>
      </c>
      <c r="C32" t="inlineStr">
        <is>
          <t>Salaries</t>
        </is>
      </c>
      <c r="D32" s="10" t="n">
        <v>11520.44</v>
      </c>
      <c r="E32" t="inlineStr">
        <is>
          <t>Deliberately excluded: not an emitting activity (payroll, tax, insurance, financing)</t>
        </is>
      </c>
    </row>
    <row r="33">
      <c r="A33" t="inlineStr">
        <is>
          <t>R-112</t>
        </is>
      </c>
      <c r="B33" t="inlineStr">
        <is>
          <t>PF and ESIC Payable</t>
        </is>
      </c>
      <c r="C33" t="inlineStr">
        <is>
          <t>Provident Fund</t>
        </is>
      </c>
      <c r="D33" s="10" t="n">
        <v>933.85</v>
      </c>
      <c r="E33" t="inlineStr">
        <is>
          <t>Deliberately excluded: not an emitting activity (payroll, tax, insurance, financing)</t>
        </is>
      </c>
    </row>
    <row r="34">
      <c r="A34" t="inlineStr">
        <is>
          <t>R-114</t>
        </is>
      </c>
      <c r="B34" t="inlineStr">
        <is>
          <t>Kalpataru Estates</t>
        </is>
      </c>
      <c r="C34" t="inlineStr">
        <is>
          <t>Office Rent</t>
        </is>
      </c>
      <c r="D34" s="10" t="n">
        <v>2850</v>
      </c>
      <c r="E34" t="inlineStr">
        <is>
          <t>Deliberately excluded: not an emitting activity (payroll, tax, insurance, financing)</t>
        </is>
      </c>
    </row>
    <row r="35">
      <c r="A35" t="inlineStr">
        <is>
          <t>R-116</t>
        </is>
      </c>
      <c r="B35" t="inlineStr">
        <is>
          <t>HDFC Bank</t>
        </is>
      </c>
      <c r="C35" t="inlineStr">
        <is>
          <t>Loan EMI</t>
        </is>
      </c>
      <c r="D35" s="10" t="n">
        <v>660</v>
      </c>
      <c r="E35" t="inlineStr">
        <is>
          <t>Deliberately excluded: not an emitting activity (payroll, tax, insurance, financing)</t>
        </is>
      </c>
    </row>
    <row r="36">
      <c r="A36" t="inlineStr">
        <is>
          <t>R-123</t>
        </is>
      </c>
      <c r="B36" t="inlineStr">
        <is>
          <t>ICICI Lombard</t>
        </is>
      </c>
      <c r="C36" t="inlineStr">
        <is>
          <t>Insurance Premium</t>
        </is>
      </c>
      <c r="D36" s="10" t="n">
        <v>555</v>
      </c>
      <c r="E36" t="inlineStr">
        <is>
          <t>Deliberately excluded: not an emitting activity (payroll, tax, insurance, financing)</t>
        </is>
      </c>
    </row>
    <row r="37">
      <c r="A37" t="inlineStr">
        <is>
          <t>R-127</t>
        </is>
      </c>
      <c r="B37" t="inlineStr">
        <is>
          <t>Income Tax Department</t>
        </is>
      </c>
      <c r="C37" t="inlineStr">
        <is>
          <t>Advance Tax</t>
        </is>
      </c>
      <c r="D37" s="10" t="n">
        <v>2700</v>
      </c>
      <c r="E37" t="inlineStr">
        <is>
          <t>Deliberately excluded: not an emitting activity (payroll, tax, insurance, financing)</t>
        </is>
      </c>
    </row>
    <row r="38">
      <c r="A38" t="inlineStr">
        <is>
          <t>R-128</t>
        </is>
      </c>
      <c r="B38" t="inlineStr">
        <is>
          <t>GST Payable</t>
        </is>
      </c>
      <c r="C38" t="inlineStr">
        <is>
          <t>GST Payment</t>
        </is>
      </c>
      <c r="D38" s="10" t="n">
        <v>2160</v>
      </c>
      <c r="E38" t="inlineStr">
        <is>
          <t>Deliberately excluded: not an emitting activity (payroll, tax, insurance, financing)</t>
        </is>
      </c>
    </row>
    <row r="39">
      <c r="A39" t="inlineStr">
        <is>
          <t>R-132</t>
        </is>
      </c>
      <c r="B39" t="inlineStr">
        <is>
          <t>HDFC Bank</t>
        </is>
      </c>
      <c r="C39" t="inlineStr">
        <is>
          <t>Bank Charges</t>
        </is>
      </c>
      <c r="D39" s="10" t="n">
        <v>13.5</v>
      </c>
      <c r="E39" t="inlineStr">
        <is>
          <t>Deliberately excluded: not an emitting activity (payroll, tax, insurance, financing)</t>
        </is>
      </c>
    </row>
    <row r="40">
      <c r="A40" t="inlineStr">
        <is>
          <t>R-136</t>
        </is>
      </c>
      <c r="B40" t="inlineStr">
        <is>
          <t>Salary Payable</t>
        </is>
      </c>
      <c r="C40" t="inlineStr">
        <is>
          <t>Salaries</t>
        </is>
      </c>
      <c r="D40" s="10" t="n">
        <v>11058.86</v>
      </c>
      <c r="E40" t="inlineStr">
        <is>
          <t>Deliberately excluded: not an emitting activity (payroll, tax, insurance, financing)</t>
        </is>
      </c>
    </row>
    <row r="41">
      <c r="A41" t="inlineStr">
        <is>
          <t>R-137</t>
        </is>
      </c>
      <c r="B41" t="inlineStr">
        <is>
          <t>PF and ESIC Payable</t>
        </is>
      </c>
      <c r="C41" t="inlineStr">
        <is>
          <t>Provident Fund</t>
        </is>
      </c>
      <c r="D41" s="10" t="n">
        <v>910.63</v>
      </c>
      <c r="E41" t="inlineStr">
        <is>
          <t>Deliberately excluded: not an emitting activity (payroll, tax, insurance, financing)</t>
        </is>
      </c>
    </row>
    <row r="42">
      <c r="A42" t="inlineStr">
        <is>
          <t>R-139</t>
        </is>
      </c>
      <c r="B42" t="inlineStr">
        <is>
          <t>Kalpataru Estates</t>
        </is>
      </c>
      <c r="C42" t="inlineStr">
        <is>
          <t>Office Rent</t>
        </is>
      </c>
      <c r="D42" s="10" t="n">
        <v>2850</v>
      </c>
      <c r="E42" t="inlineStr">
        <is>
          <t>Deliberately excluded: not an emitting activity (payroll, tax, insurance, financing)</t>
        </is>
      </c>
    </row>
    <row r="43">
      <c r="A43" t="inlineStr">
        <is>
          <t>R-141</t>
        </is>
      </c>
      <c r="B43" t="inlineStr">
        <is>
          <t>HDFC Bank</t>
        </is>
      </c>
      <c r="C43" t="inlineStr">
        <is>
          <t>Loan EMI</t>
        </is>
      </c>
      <c r="D43" s="10" t="n">
        <v>660</v>
      </c>
      <c r="E43" t="inlineStr">
        <is>
          <t>Deliberately excluded: not an emitting activity (payroll, tax, insurance, financing)</t>
        </is>
      </c>
    </row>
    <row r="44">
      <c r="A44" t="inlineStr">
        <is>
          <t>R-152</t>
        </is>
      </c>
      <c r="B44" t="inlineStr">
        <is>
          <t>HDFC Bank</t>
        </is>
      </c>
      <c r="C44" t="inlineStr">
        <is>
          <t>Bank Charges</t>
        </is>
      </c>
      <c r="D44" s="10" t="n">
        <v>13.5</v>
      </c>
      <c r="E44" t="inlineStr">
        <is>
          <t>Deliberately excluded: not an emitting activity (payroll, tax, insurance, financing)</t>
        </is>
      </c>
    </row>
    <row r="45">
      <c r="A45" t="inlineStr">
        <is>
          <t>R-155</t>
        </is>
      </c>
      <c r="B45" t="inlineStr">
        <is>
          <t>Partner Drawings</t>
        </is>
      </c>
      <c r="C45" t="inlineStr">
        <is>
          <t>Drawings</t>
        </is>
      </c>
      <c r="D45" s="10" t="n">
        <v>1500</v>
      </c>
      <c r="E45" t="inlineStr">
        <is>
          <t>Deliberately excluded: not an emitting activity (payroll, tax, insurance, financing)</t>
        </is>
      </c>
    </row>
    <row r="46">
      <c r="A46" t="inlineStr">
        <is>
          <t>R-156</t>
        </is>
      </c>
      <c r="B46" t="inlineStr">
        <is>
          <t>HDFC Bank FD</t>
        </is>
      </c>
      <c r="C46" t="inlineStr">
        <is>
          <t>Fixed Deposit Transfer</t>
        </is>
      </c>
      <c r="D46" s="10" t="n">
        <v>4500</v>
      </c>
      <c r="E46" t="inlineStr">
        <is>
          <t>Deliberately excluded: not an emitting activity (payroll, tax, insurance, financing)</t>
        </is>
      </c>
    </row>
    <row r="47">
      <c r="A47" t="inlineStr">
        <is>
          <t>R-157</t>
        </is>
      </c>
      <c r="B47" t="inlineStr">
        <is>
          <t>Salary Payable</t>
        </is>
      </c>
      <c r="C47" t="inlineStr">
        <is>
          <t>Salaries</t>
        </is>
      </c>
      <c r="D47" s="10" t="n">
        <v>11344.67</v>
      </c>
      <c r="E47" t="inlineStr">
        <is>
          <t>Deliberately excluded: not an emitting activity (payroll, tax, insurance, financing)</t>
        </is>
      </c>
    </row>
    <row r="48">
      <c r="A48" t="inlineStr">
        <is>
          <t>R-158</t>
        </is>
      </c>
      <c r="B48" t="inlineStr">
        <is>
          <t>PF and ESIC Payable</t>
        </is>
      </c>
      <c r="C48" t="inlineStr">
        <is>
          <t>Provident Fund</t>
        </is>
      </c>
      <c r="D48" s="10" t="n">
        <v>925.6799999999999</v>
      </c>
      <c r="E48" t="inlineStr">
        <is>
          <t>Deliberately excluded: not an emitting activity (payroll, tax, insurance, financing)</t>
        </is>
      </c>
    </row>
    <row r="49">
      <c r="A49" t="inlineStr">
        <is>
          <t>R-160</t>
        </is>
      </c>
      <c r="B49" t="inlineStr">
        <is>
          <t>Kalpataru Estates</t>
        </is>
      </c>
      <c r="C49" t="inlineStr">
        <is>
          <t>Office Rent</t>
        </is>
      </c>
      <c r="D49" s="10" t="n">
        <v>2850</v>
      </c>
      <c r="E49" t="inlineStr">
        <is>
          <t>Deliberately excluded: not an emitting activity (payroll, tax, insurance, financing)</t>
        </is>
      </c>
    </row>
    <row r="50">
      <c r="A50" t="inlineStr">
        <is>
          <t>R-162</t>
        </is>
      </c>
      <c r="B50" t="inlineStr">
        <is>
          <t>HDFC Bank</t>
        </is>
      </c>
      <c r="C50" t="inlineStr">
        <is>
          <t>Loan EMI</t>
        </is>
      </c>
      <c r="D50" s="10" t="n">
        <v>660</v>
      </c>
      <c r="E50" t="inlineStr">
        <is>
          <t>Deliberately excluded: not an emitting activity (payroll, tax, insurance, financing)</t>
        </is>
      </c>
    </row>
    <row r="51">
      <c r="A51" t="inlineStr">
        <is>
          <t>R-176</t>
        </is>
      </c>
      <c r="B51" t="inlineStr">
        <is>
          <t>HDFC Bank</t>
        </is>
      </c>
      <c r="C51" t="inlineStr">
        <is>
          <t>Bank Charges</t>
        </is>
      </c>
      <c r="D51" s="10" t="n">
        <v>13.5</v>
      </c>
      <c r="E51" t="inlineStr">
        <is>
          <t>Deliberately excluded: not an emitting activity (payroll, tax, insurance, financing)</t>
        </is>
      </c>
    </row>
    <row r="52">
      <c r="A52" t="inlineStr">
        <is>
          <t>R-179</t>
        </is>
      </c>
      <c r="B52" t="inlineStr">
        <is>
          <t>Salary Payable</t>
        </is>
      </c>
      <c r="C52" t="inlineStr">
        <is>
          <t>Salaries</t>
        </is>
      </c>
      <c r="D52" s="10" t="n">
        <v>11320.7</v>
      </c>
      <c r="E52" t="inlineStr">
        <is>
          <t>Deliberately excluded: not an emitting activity (payroll, tax, insurance, financing)</t>
        </is>
      </c>
    </row>
    <row r="53">
      <c r="A53" t="inlineStr">
        <is>
          <t>R-180</t>
        </is>
      </c>
      <c r="B53" t="inlineStr">
        <is>
          <t>PF and ESIC Payable</t>
        </is>
      </c>
      <c r="C53" t="inlineStr">
        <is>
          <t>Provident Fund</t>
        </is>
      </c>
      <c r="D53" s="10" t="n">
        <v>903.14</v>
      </c>
      <c r="E53" t="inlineStr">
        <is>
          <t>Deliberately excluded: not an emitting activity (payroll, tax, insurance, financing)</t>
        </is>
      </c>
    </row>
    <row r="54">
      <c r="A54" t="inlineStr">
        <is>
          <t>R-183</t>
        </is>
      </c>
      <c r="B54" t="inlineStr">
        <is>
          <t>Kalpataru Estates</t>
        </is>
      </c>
      <c r="C54" t="inlineStr">
        <is>
          <t>Office Rent</t>
        </is>
      </c>
      <c r="D54" s="10" t="n">
        <v>2850</v>
      </c>
      <c r="E54" t="inlineStr">
        <is>
          <t>Deliberately excluded: not an emitting activity (payroll, tax, insurance, financing)</t>
        </is>
      </c>
    </row>
    <row r="55">
      <c r="A55" t="inlineStr">
        <is>
          <t>R-185</t>
        </is>
      </c>
      <c r="B55" t="inlineStr">
        <is>
          <t>HDFC Bank</t>
        </is>
      </c>
      <c r="C55" t="inlineStr">
        <is>
          <t>Loan EMI</t>
        </is>
      </c>
      <c r="D55" s="10" t="n">
        <v>660</v>
      </c>
      <c r="E55" t="inlineStr">
        <is>
          <t>Deliberately excluded: not an emitting activity (payroll, tax, insurance, financing)</t>
        </is>
      </c>
    </row>
    <row r="56">
      <c r="A56" t="inlineStr">
        <is>
          <t>R-193</t>
        </is>
      </c>
      <c r="B56" t="inlineStr">
        <is>
          <t>ICICI Lombard</t>
        </is>
      </c>
      <c r="C56" t="inlineStr">
        <is>
          <t>Insurance Premium</t>
        </is>
      </c>
      <c r="D56" s="10" t="n">
        <v>555</v>
      </c>
      <c r="E56" t="inlineStr">
        <is>
          <t>Deliberately excluded: not an emitting activity (payroll, tax, insurance, financing)</t>
        </is>
      </c>
    </row>
    <row r="57">
      <c r="A57" t="inlineStr">
        <is>
          <t>R-195</t>
        </is>
      </c>
      <c r="B57" t="inlineStr">
        <is>
          <t>Income Tax Department</t>
        </is>
      </c>
      <c r="C57" t="inlineStr">
        <is>
          <t>Advance Tax</t>
        </is>
      </c>
      <c r="D57" s="10" t="n">
        <v>2700</v>
      </c>
      <c r="E57" t="inlineStr">
        <is>
          <t>Deliberately excluded: not an emitting activity (payroll, tax, insurance, financing)</t>
        </is>
      </c>
    </row>
    <row r="58">
      <c r="A58" t="inlineStr">
        <is>
          <t>R-196</t>
        </is>
      </c>
      <c r="B58" t="inlineStr">
        <is>
          <t>GST Payable</t>
        </is>
      </c>
      <c r="C58" t="inlineStr">
        <is>
          <t>GST Payment</t>
        </is>
      </c>
      <c r="D58" s="10" t="n">
        <v>2160</v>
      </c>
      <c r="E58" t="inlineStr">
        <is>
          <t>Deliberately excluded: not an emitting activity (payroll, tax, insurance, financing)</t>
        </is>
      </c>
    </row>
    <row r="59">
      <c r="A59" t="inlineStr">
        <is>
          <t>R-200</t>
        </is>
      </c>
      <c r="B59" t="inlineStr">
        <is>
          <t>HDFC Bank</t>
        </is>
      </c>
      <c r="C59" t="inlineStr">
        <is>
          <t>Bank Charges</t>
        </is>
      </c>
      <c r="D59" s="10" t="n">
        <v>13.5</v>
      </c>
      <c r="E59" t="inlineStr">
        <is>
          <t>Deliberately excluded: not an emitting activity (payroll, tax, insurance, financing)</t>
        </is>
      </c>
    </row>
    <row r="60">
      <c r="A60" t="inlineStr">
        <is>
          <t>R-203</t>
        </is>
      </c>
      <c r="B60" t="inlineStr">
        <is>
          <t>Salary Payable</t>
        </is>
      </c>
      <c r="C60" t="inlineStr">
        <is>
          <t>Salaries</t>
        </is>
      </c>
      <c r="D60" s="10" t="n">
        <v>11380.43</v>
      </c>
      <c r="E60" t="inlineStr">
        <is>
          <t>Deliberately excluded: not an emitting activity (payroll, tax, insurance, financing)</t>
        </is>
      </c>
    </row>
    <row r="61">
      <c r="A61" t="inlineStr">
        <is>
          <t>R-204</t>
        </is>
      </c>
      <c r="B61" t="inlineStr">
        <is>
          <t>PF and ESIC Payable</t>
        </is>
      </c>
      <c r="C61" t="inlineStr">
        <is>
          <t>Provident Fund</t>
        </is>
      </c>
      <c r="D61" s="10" t="n">
        <v>930.3</v>
      </c>
      <c r="E61" t="inlineStr">
        <is>
          <t>Deliberately excluded: not an emitting activity (payroll, tax, insurance, financing)</t>
        </is>
      </c>
    </row>
    <row r="62">
      <c r="A62" t="inlineStr">
        <is>
          <t>R-206</t>
        </is>
      </c>
      <c r="B62" t="inlineStr">
        <is>
          <t>Kalpataru Estates</t>
        </is>
      </c>
      <c r="C62" t="inlineStr">
        <is>
          <t>Office Rent</t>
        </is>
      </c>
      <c r="D62" s="10" t="n">
        <v>2850</v>
      </c>
      <c r="E62" t="inlineStr">
        <is>
          <t>Deliberately excluded: not an emitting activity (payroll, tax, insurance, financing)</t>
        </is>
      </c>
    </row>
    <row r="63">
      <c r="A63" t="inlineStr">
        <is>
          <t>R-208</t>
        </is>
      </c>
      <c r="B63" t="inlineStr">
        <is>
          <t>HDFC Bank</t>
        </is>
      </c>
      <c r="C63" t="inlineStr">
        <is>
          <t>Loan EMI</t>
        </is>
      </c>
      <c r="D63" s="10" t="n">
        <v>660</v>
      </c>
      <c r="E63" t="inlineStr">
        <is>
          <t>Deliberately excluded: not an emitting activity (payroll, tax, insurance, financing)</t>
        </is>
      </c>
    </row>
    <row r="64">
      <c r="A64" t="inlineStr">
        <is>
          <t>R-221</t>
        </is>
      </c>
      <c r="B64" t="inlineStr">
        <is>
          <t>HDFC Bank</t>
        </is>
      </c>
      <c r="C64" t="inlineStr">
        <is>
          <t>Bank Charges</t>
        </is>
      </c>
      <c r="D64" s="10" t="n">
        <v>13.5</v>
      </c>
      <c r="E64" t="inlineStr">
        <is>
          <t>Deliberately excluded: not an emitting activity (payroll, tax, insurance, financing)</t>
        </is>
      </c>
    </row>
    <row r="65">
      <c r="A65" t="inlineStr">
        <is>
          <t>R-224</t>
        </is>
      </c>
      <c r="B65" t="inlineStr">
        <is>
          <t>Salary Payable</t>
        </is>
      </c>
      <c r="C65" t="inlineStr">
        <is>
          <t>Salaries</t>
        </is>
      </c>
      <c r="D65" s="10" t="n">
        <v>11399.46</v>
      </c>
      <c r="E65" t="inlineStr">
        <is>
          <t>Deliberately excluded: not an emitting activity (payroll, tax, insurance, financing)</t>
        </is>
      </c>
    </row>
    <row r="66">
      <c r="A66" t="inlineStr">
        <is>
          <t>R-225</t>
        </is>
      </c>
      <c r="B66" t="inlineStr">
        <is>
          <t>PF and ESIC Payable</t>
        </is>
      </c>
      <c r="C66" t="inlineStr">
        <is>
          <t>Provident Fund</t>
        </is>
      </c>
      <c r="D66" s="10" t="n">
        <v>931.54</v>
      </c>
      <c r="E66" t="inlineStr">
        <is>
          <t>Deliberately excluded: not an emitting activity (payroll, tax, insurance, financing)</t>
        </is>
      </c>
    </row>
    <row r="67">
      <c r="A67" t="inlineStr">
        <is>
          <t>R-227</t>
        </is>
      </c>
      <c r="B67" t="inlineStr">
        <is>
          <t>Kalpataru Estates</t>
        </is>
      </c>
      <c r="C67" t="inlineStr">
        <is>
          <t>Office Rent</t>
        </is>
      </c>
      <c r="D67" s="10" t="n">
        <v>2850</v>
      </c>
      <c r="E67" t="inlineStr">
        <is>
          <t>Deliberately excluded: not an emitting activity (payroll, tax, insurance, financing)</t>
        </is>
      </c>
    </row>
    <row r="68">
      <c r="A68" t="inlineStr">
        <is>
          <t>R-229</t>
        </is>
      </c>
      <c r="B68" t="inlineStr">
        <is>
          <t>HDFC Bank</t>
        </is>
      </c>
      <c r="C68" t="inlineStr">
        <is>
          <t>Loan EMI</t>
        </is>
      </c>
      <c r="D68" s="10" t="n">
        <v>660</v>
      </c>
      <c r="E68" t="inlineStr">
        <is>
          <t>Deliberately excluded: not an emitting activity (payroll, tax, insurance, financing)</t>
        </is>
      </c>
    </row>
    <row r="69">
      <c r="A69" t="inlineStr">
        <is>
          <t>R-240</t>
        </is>
      </c>
      <c r="B69" t="inlineStr">
        <is>
          <t>HDFC Bank</t>
        </is>
      </c>
      <c r="C69" t="inlineStr">
        <is>
          <t>Bank Charges</t>
        </is>
      </c>
      <c r="D69" s="10" t="n">
        <v>13.5</v>
      </c>
      <c r="E69" t="inlineStr">
        <is>
          <t>Deliberately excluded: not an emitting activity (payroll, tax, insurance, financing)</t>
        </is>
      </c>
    </row>
    <row r="70">
      <c r="A70" t="inlineStr">
        <is>
          <t>R-243</t>
        </is>
      </c>
      <c r="B70" t="inlineStr">
        <is>
          <t>Salary Payable</t>
        </is>
      </c>
      <c r="C70" t="inlineStr">
        <is>
          <t>Salaries</t>
        </is>
      </c>
      <c r="D70" s="10" t="n">
        <v>11520.73</v>
      </c>
      <c r="E70" t="inlineStr">
        <is>
          <t>Deliberately excluded: not an emitting activity (payroll, tax, insurance, financing)</t>
        </is>
      </c>
    </row>
    <row r="71">
      <c r="A71" t="inlineStr">
        <is>
          <t>R-244</t>
        </is>
      </c>
      <c r="B71" t="inlineStr">
        <is>
          <t>PF and ESIC Payable</t>
        </is>
      </c>
      <c r="C71" t="inlineStr">
        <is>
          <t>Provident Fund</t>
        </is>
      </c>
      <c r="D71" s="10" t="n">
        <v>906.13</v>
      </c>
      <c r="E71" t="inlineStr">
        <is>
          <t>Deliberately excluded: not an emitting activity (payroll, tax, insurance, financing)</t>
        </is>
      </c>
    </row>
    <row r="72">
      <c r="A72" t="inlineStr">
        <is>
          <t>R-246</t>
        </is>
      </c>
      <c r="B72" t="inlineStr">
        <is>
          <t>Kalpataru Estates</t>
        </is>
      </c>
      <c r="C72" t="inlineStr">
        <is>
          <t>Office Rent</t>
        </is>
      </c>
      <c r="D72" s="10" t="n">
        <v>2850</v>
      </c>
      <c r="E72" t="inlineStr">
        <is>
          <t>Deliberately excluded: not an emitting activity (payroll, tax, insurance, financing)</t>
        </is>
      </c>
    </row>
    <row r="73">
      <c r="A73" t="inlineStr">
        <is>
          <t>R-248</t>
        </is>
      </c>
      <c r="B73" t="inlineStr">
        <is>
          <t>HDFC Bank</t>
        </is>
      </c>
      <c r="C73" t="inlineStr">
        <is>
          <t>Loan EMI</t>
        </is>
      </c>
      <c r="D73" s="10" t="n">
        <v>660</v>
      </c>
      <c r="E73" t="inlineStr">
        <is>
          <t>Deliberately excluded: not an emitting activity (payroll, tax, insurance, financing)</t>
        </is>
      </c>
    </row>
    <row r="74">
      <c r="A74" t="inlineStr">
        <is>
          <t>R-255</t>
        </is>
      </c>
      <c r="B74" t="inlineStr">
        <is>
          <t>ICICI Lombard</t>
        </is>
      </c>
      <c r="C74" t="inlineStr">
        <is>
          <t>Insurance Premium</t>
        </is>
      </c>
      <c r="D74" s="10" t="n">
        <v>555</v>
      </c>
      <c r="E74" t="inlineStr">
        <is>
          <t>Deliberately excluded: not an emitting activity (payroll, tax, insurance, financing)</t>
        </is>
      </c>
    </row>
    <row r="75">
      <c r="A75" t="inlineStr">
        <is>
          <t>R-259</t>
        </is>
      </c>
      <c r="B75" t="inlineStr">
        <is>
          <t>Income Tax Department</t>
        </is>
      </c>
      <c r="C75" t="inlineStr">
        <is>
          <t>Advance Tax</t>
        </is>
      </c>
      <c r="D75" s="10" t="n">
        <v>2700</v>
      </c>
      <c r="E75" t="inlineStr">
        <is>
          <t>Deliberately excluded: not an emitting activity (payroll, tax, insurance, financing)</t>
        </is>
      </c>
    </row>
    <row r="76">
      <c r="A76" t="inlineStr">
        <is>
          <t>R-260</t>
        </is>
      </c>
      <c r="B76" t="inlineStr">
        <is>
          <t>GST Payable</t>
        </is>
      </c>
      <c r="C76" t="inlineStr">
        <is>
          <t>GST Payment</t>
        </is>
      </c>
      <c r="D76" s="10" t="n">
        <v>2160</v>
      </c>
      <c r="E76" t="inlineStr">
        <is>
          <t>Deliberately excluded: not an emitting activity (payroll, tax, insurance, financing)</t>
        </is>
      </c>
    </row>
    <row r="77">
      <c r="A77" t="inlineStr">
        <is>
          <t>R-264</t>
        </is>
      </c>
      <c r="B77" t="inlineStr">
        <is>
          <t>HDFC Bank</t>
        </is>
      </c>
      <c r="C77" t="inlineStr">
        <is>
          <t>Bank Charges</t>
        </is>
      </c>
      <c r="D77" s="10" t="n">
        <v>13.5</v>
      </c>
      <c r="E77" t="inlineStr">
        <is>
          <t>Deliberately excluded: not an emitting activity (payroll, tax, insurance, financing)</t>
        </is>
      </c>
    </row>
  </sheetData>
  <autoFilter ref="A1:F77"/>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96" customWidth="1" min="2" max="2"/>
  </cols>
  <sheetData>
    <row r="1">
      <c r="A1" s="14" t="inlineStr">
        <is>
          <t>Methodology and limitations</t>
        </is>
      </c>
    </row>
    <row r="3" ht="52" customHeight="1">
      <c r="A3" s="4" t="inlineStr">
        <is>
          <t>Emission factors</t>
        </is>
      </c>
      <c r="B3" s="15" t="inlineStr">
        <is>
          <t>Scope 1 and 2: EPA Hub 2025, priced at PPAC; CEA CO2 Baseline Database v21.0, per dollar at an assumed electricity price; US EPA factors at US prices for natural gas and propane, which have no price series here; Scope 3: CEDA by Watershed (Open CEDA 2025, CC BY-SA 4.0, adapted); factor pack v2.6.15-2026-10-05</t>
        </is>
      </c>
    </row>
    <row r="4" ht="15" customHeight="1">
      <c r="A4" s="4" t="inlineStr">
        <is>
          <t>Electricity grid factor</t>
        </is>
      </c>
      <c r="B4" s="15" t="inlineStr">
        <is>
          <t>5.93 (IN)</t>
        </is>
      </c>
    </row>
    <row r="5" ht="26" customHeight="1">
      <c r="A5" s="4" t="inlineStr">
        <is>
          <t>Currency conversion</t>
        </is>
      </c>
      <c r="B5" s="15" t="inlineStr">
        <is>
          <t>Static rates, vintage February 2026. Detected: INR. The Amount (USD) column is what every formula multiplies.</t>
        </is>
      </c>
    </row>
    <row r="6" ht="15" customHeight="1">
      <c r="A6" s="4" t="inlineStr">
        <is>
          <t>Basis mix</t>
        </is>
      </c>
      <c r="B6" s="15" t="inlineStr">
        <is>
          <t>0.0% activity data, 100.0% spend-based</t>
        </is>
      </c>
    </row>
    <row r="7" ht="39" customHeight="1">
      <c r="A7" s="4" t="inlineStr">
        <is>
          <t>Every number here is a formula</t>
        </is>
      </c>
      <c r="B7" s="15" t="inlineStr">
        <is>
          <t>The tCO2e column multiplies the amount (or the quantity, for activity rows) by the factor looked up from the Factors sheet. Change a factor and every total moves. Nothing is hardcoded except the inputs.</t>
        </is>
      </c>
    </row>
    <row r="8" ht="39" customHeight="1">
      <c r="A8" s="4" t="inlineStr">
        <is>
          <t>Spend-based screening is an estimate</t>
        </is>
      </c>
      <c r="B8" s="15" t="inlineStr">
        <is>
          <t>Spend-derived figures carry roughly +/-25-40% uncertainty. Activity data (meter readings, fuel invoices) narrows that to about +/-5-10% and is what the GHG Protocol expects for Scope 1 and Scope 2.</t>
        </is>
      </c>
    </row>
    <row r="9" ht="26" customHeight="1">
      <c r="A9" s="4" t="inlineStr">
        <is>
          <t>Category 3 has no transactions</t>
        </is>
      </c>
      <c r="B9" s="15" t="inlineStr">
        <is>
          <t>Grid transmission and distribution losses are derived from the Scope 2 total, per the GHG Protocol. It is a formula on the 'Emissions by scope' sheet, not a row in the ledger.</t>
        </is>
      </c>
    </row>
    <row r="10" ht="26" customHeight="1">
      <c r="A10" s="4" t="inlineStr">
        <is>
          <t>Category 12 credits are not netted</t>
        </is>
      </c>
      <c r="B10" s="15" t="inlineStr">
        <is>
          <t>Recycling avoids emissions elsewhere; it does not reduce this inventory. Avoided emissions are reported separately and never subtracted from a total.</t>
        </is>
      </c>
    </row>
    <row r="11" ht="26" customHeight="1">
      <c r="A11" s="4" t="inlineStr">
        <is>
          <t>Negative categories are floored at zero</t>
        </is>
      </c>
      <c r="B11" s="15" t="inlineStr">
        <is>
          <t>Refunds net against purchases within an emission type. A type that nets below zero is reported as zero rather than as a negative, which is why the category cells use MAX(0, ...).</t>
        </is>
      </c>
    </row>
    <row r="12" ht="182" customHeight="1">
      <c r="A12" s="4" t="inlineStr">
        <is>
          <t>Scope 3 factors outside the US and UK</t>
        </is>
      </c>
      <c r="B12" s="15" t="inlineStr">
        <is>
          <t>Spend-based emission factors for India purchases: CEDA by Watershed. Source: Open CEDA 2025 by Watershed, accessed on 2026-09-29 from https://registry.opendata.aws/open-ceda, licensed under CC BY-SA 4.0 (https://creativecommons.org/licenses/by-sa/4.0/). Changes by aisustainablefuture.com: CEDA sectors averaged to our spend categories, with stores and wholesalers mapped to the goods they sell; converted from 2023 US dollars at producer prices to purchaser prices of the year of the spend (CEDA's latest index year for later spend), using CEDA's sector price index and, for sectors CEDA gives a trade margin (its purchaser-producer ratio), trade and transport margins priced at CEDA factors for the same country; spend converted to US dollars at the ECB reference rate for the month of each purchase (a fixed rate for a currency the ECB does not publish); a country value that is zero, or more than three times or less than a third of that country's usual level against its region, replaced by CEDA's regional average scaled to that level. The adapted factors in this report are licensed under CC BY-SA 4.0. Source data provided as is, without warranties. No endorsement by Watershed is implied.</t>
        </is>
      </c>
    </row>
    <row r="13" ht="15" customHeight="1">
      <c r="A13" s="4" t="inlineStr">
        <is>
          <t>This is preparation, not assurance</t>
        </is>
      </c>
      <c r="B13" s="15" t="inlineStr">
        <is>
          <t>No part of this file constitutes verification, certification or third-party assurance.</t>
        </is>
      </c>
    </row>
    <row r="15">
      <c r="A15" s="4" t="inlineStr">
        <is>
          <t>What we detected in your file</t>
        </is>
      </c>
    </row>
    <row r="16">
      <c r="B16" t="inlineStr">
        <is>
          <t>Mapped localized column headers: 'Date'→date, 'Particulars'→vendor, 'Ledger'→category, 'Debit'→amount</t>
        </is>
      </c>
    </row>
    <row r="17">
      <c r="B17" t="inlineStr">
        <is>
          <t>Detected date format: DD/MM/YYYY (based on 266 date cells with majority-vote convention)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2026-10-04T19:56:32Z</dcterms:created>
  <dcterms:modified xmlns:dcterms="http://purl.org/dc/terms/" xmlns:xsi="http://www.w3.org/2001/XMLSchema-instance" xsi:type="dcterms:W3CDTF">2026-10-04T19:56:32Z</dcterms:modified>
</cp:coreProperties>
</file>